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x Bejanishvili\Documents\Xampp\htdocs\spreadsheet123\files\free-templates\"/>
    </mc:Choice>
  </mc:AlternateContent>
  <bookViews>
    <workbookView xWindow="0" yWindow="30" windowWidth="20160" windowHeight="7755"/>
  </bookViews>
  <sheets>
    <sheet name="Savings Interest Calculator" sheetId="1" r:id="rId1"/>
    <sheet name="EULA" sheetId="3" r:id="rId2"/>
  </sheets>
  <definedNames>
    <definedName name="add_inv_freq">INDEX({1,2,4,6,12,24,26,52,365},MATCH('Savings Interest Calculator'!#REF!,frequency,0))</definedName>
    <definedName name="Balance">OFFSET('Savings Interest Calculator'!$H$61,2,0,'Savings Interest Calculator'!$E$7+1,1)</definedName>
    <definedName name="deposit_freq">INDEX({1,2,4,6,12,24,26,52,365},MATCH('Savings Interest Calculator'!$E$15,frequency,0))</definedName>
    <definedName name="extra_dep_with">'Savings Interest Calculator'!$G$64:$G$136</definedName>
    <definedName name="frequency">{"Annually";"Semi-Annually";"Quarterly";"Bi-Monthly";"Monthly";"Semi-Monthly";"Bi-Weekly";"Weekly";"Daily"}</definedName>
    <definedName name="Interest">OFFSET('Savings Interest Calculator'!$K$61,2,0,'Savings Interest Calculator'!$E$7+1,1)-OFFSET('Savings Interest Calculator'!$L$61,2,0,'Savings Interest Calculator'!$E$7+1,1)</definedName>
    <definedName name="interest_comp_freq">INDEX({1,2,4,6,12,24,26,52,365},MATCH('Savings Interest Calculator'!$J$16,frequency,0))</definedName>
    <definedName name="Investments">OFFSET('Savings Interest Calculator'!$J$61,2,0,'Savings Interest Calculator'!$E$7+1,1)</definedName>
    <definedName name="max">'Savings Interest Calculator'!$J$13</definedName>
    <definedName name="min">'Savings Interest Calculator'!$J$12</definedName>
    <definedName name="_xlnm.Print_Area" localSheetId="0">'Savings Interest Calculator'!$A$1:$L$58,'Savings Interest Calculator'!$A$60:$L$136</definedName>
    <definedName name="Rate">IF('Savings Interest Calculator'!$J$11="Variable",TRUE,FALSE)</definedName>
    <definedName name="tax">IF('Savings Interest Calculator'!$E$10="Enabled",1,0)</definedName>
    <definedName name="Tax_chart">OFFSET('Savings Interest Calculator'!$L$61,2,0,'Savings Interest Calculator'!$E$7+1,1)</definedName>
    <definedName name="Years">OFFSET('Savings Interest Calculator'!$A$61,2,0,'Savings Interest Calculator'!$E$7+1,1)</definedName>
  </definedNames>
  <calcPr calcId="152511"/>
</workbook>
</file>

<file path=xl/calcChain.xml><?xml version="1.0" encoding="utf-8"?>
<calcChain xmlns="http://schemas.openxmlformats.org/spreadsheetml/2006/main">
  <c r="I3" i="3" l="1"/>
  <c r="A66" i="1"/>
  <c r="E66" i="1" s="1"/>
  <c r="B65" i="1"/>
  <c r="C65" i="1" s="1"/>
  <c r="D65" i="1" s="1"/>
  <c r="L65" i="1" s="1"/>
  <c r="H64" i="1"/>
  <c r="E65" i="1"/>
  <c r="G22" i="1"/>
  <c r="L2" i="1"/>
  <c r="D24" i="1"/>
  <c r="B28" i="1"/>
  <c r="B30" i="1"/>
  <c r="J64" i="1"/>
  <c r="E64" i="1"/>
  <c r="B66" i="1" l="1"/>
  <c r="A67" i="1"/>
  <c r="H65" i="1"/>
  <c r="J65" i="1"/>
  <c r="J66" i="1" s="1"/>
  <c r="K65" i="1"/>
  <c r="C66" i="1" l="1"/>
  <c r="D66" i="1" s="1"/>
  <c r="L66" i="1" s="1"/>
  <c r="E67" i="1"/>
  <c r="J67" i="1" s="1"/>
  <c r="B67" i="1"/>
  <c r="A68" i="1"/>
  <c r="B68" i="1"/>
  <c r="A69" i="1"/>
  <c r="E68" i="1"/>
  <c r="C67" i="1" l="1"/>
  <c r="D67" i="1" s="1"/>
  <c r="L67" i="1" s="1"/>
  <c r="H66" i="1"/>
  <c r="K66" i="1"/>
  <c r="J68" i="1"/>
  <c r="A70" i="1"/>
  <c r="B69" i="1"/>
  <c r="E69" i="1"/>
  <c r="J69" i="1" s="1"/>
  <c r="H67" i="1" l="1"/>
  <c r="K67" i="1"/>
  <c r="E70" i="1"/>
  <c r="J70" i="1" s="1"/>
  <c r="A71" i="1"/>
  <c r="B70" i="1"/>
  <c r="C68" i="1"/>
  <c r="D68" i="1" s="1"/>
  <c r="L68" i="1" s="1"/>
  <c r="B71" i="1" l="1"/>
  <c r="A72" i="1"/>
  <c r="E71" i="1"/>
  <c r="J71" i="1" s="1"/>
  <c r="K68" i="1"/>
  <c r="H68" i="1"/>
  <c r="C69" i="1" l="1"/>
  <c r="D69" i="1" s="1"/>
  <c r="L69" i="1" s="1"/>
  <c r="A73" i="1"/>
  <c r="B72" i="1"/>
  <c r="E72" i="1"/>
  <c r="J72" i="1" s="1"/>
  <c r="K69" i="1" l="1"/>
  <c r="A74" i="1"/>
  <c r="B73" i="1"/>
  <c r="E73" i="1"/>
  <c r="J73" i="1" s="1"/>
  <c r="H69" i="1"/>
  <c r="C70" i="1" l="1"/>
  <c r="E74" i="1"/>
  <c r="J74" i="1" s="1"/>
  <c r="B74" i="1"/>
  <c r="A75" i="1"/>
  <c r="D70" i="1" l="1"/>
  <c r="L70" i="1" s="1"/>
  <c r="K70" i="1"/>
  <c r="E75" i="1"/>
  <c r="J75" i="1" s="1"/>
  <c r="B75" i="1"/>
  <c r="A76" i="1"/>
  <c r="H70" i="1" l="1"/>
  <c r="C71" i="1" s="1"/>
  <c r="D71" i="1" s="1"/>
  <c r="L71" i="1" s="1"/>
  <c r="B76" i="1"/>
  <c r="A77" i="1"/>
  <c r="E76" i="1"/>
  <c r="J76" i="1" s="1"/>
  <c r="H71" i="1" l="1"/>
  <c r="A78" i="1"/>
  <c r="E77" i="1"/>
  <c r="J77" i="1" s="1"/>
  <c r="B77" i="1"/>
  <c r="K71" i="1"/>
  <c r="C72" i="1" l="1"/>
  <c r="D72" i="1" s="1"/>
  <c r="L72" i="1" s="1"/>
  <c r="E78" i="1"/>
  <c r="J78" i="1" s="1"/>
  <c r="A79" i="1"/>
  <c r="B78" i="1"/>
  <c r="K72" i="1" l="1"/>
  <c r="E79" i="1"/>
  <c r="J79" i="1" s="1"/>
  <c r="B79" i="1"/>
  <c r="A80" i="1"/>
  <c r="H72" i="1"/>
  <c r="C73" i="1" l="1"/>
  <c r="D73" i="1" s="1"/>
  <c r="L73" i="1" s="1"/>
  <c r="A81" i="1"/>
  <c r="B80" i="1"/>
  <c r="E80" i="1"/>
  <c r="J80" i="1" s="1"/>
  <c r="K73" i="1" l="1"/>
  <c r="A82" i="1"/>
  <c r="B81" i="1"/>
  <c r="E81" i="1"/>
  <c r="J81" i="1" s="1"/>
  <c r="H73" i="1"/>
  <c r="C74" i="1" l="1"/>
  <c r="D74" i="1" s="1"/>
  <c r="L74" i="1" s="1"/>
  <c r="E82" i="1"/>
  <c r="J82" i="1" s="1"/>
  <c r="B82" i="1"/>
  <c r="A83" i="1"/>
  <c r="A84" i="1" l="1"/>
  <c r="B83" i="1"/>
  <c r="E83" i="1"/>
  <c r="J83" i="1" s="1"/>
  <c r="K74" i="1"/>
  <c r="H74" i="1"/>
  <c r="C75" i="1" l="1"/>
  <c r="D75" i="1" s="1"/>
  <c r="L75" i="1" s="1"/>
  <c r="B84" i="1"/>
  <c r="A85" i="1"/>
  <c r="E84" i="1"/>
  <c r="J84" i="1" s="1"/>
  <c r="A86" i="1" l="1"/>
  <c r="E85" i="1"/>
  <c r="J85" i="1" s="1"/>
  <c r="B85" i="1"/>
  <c r="H75" i="1"/>
  <c r="K75" i="1"/>
  <c r="E86" i="1" l="1"/>
  <c r="J86" i="1" s="1"/>
  <c r="A87" i="1"/>
  <c r="B86" i="1"/>
  <c r="C76" i="1"/>
  <c r="D76" i="1" s="1"/>
  <c r="L76" i="1" s="1"/>
  <c r="H76" i="1" l="1"/>
  <c r="B87" i="1"/>
  <c r="A88" i="1"/>
  <c r="E87" i="1"/>
  <c r="J87" i="1" s="1"/>
  <c r="K76" i="1"/>
  <c r="A89" i="1" l="1"/>
  <c r="B88" i="1"/>
  <c r="E88" i="1"/>
  <c r="J88" i="1" s="1"/>
  <c r="C77" i="1"/>
  <c r="D77" i="1" s="1"/>
  <c r="L77" i="1" s="1"/>
  <c r="H77" i="1" l="1"/>
  <c r="A90" i="1"/>
  <c r="B89" i="1"/>
  <c r="E89" i="1"/>
  <c r="J89" i="1" s="1"/>
  <c r="K77" i="1"/>
  <c r="C78" i="1" l="1"/>
  <c r="D78" i="1" s="1"/>
  <c r="L78" i="1" s="1"/>
  <c r="E90" i="1"/>
  <c r="J90" i="1" s="1"/>
  <c r="A91" i="1"/>
  <c r="B90" i="1"/>
  <c r="K78" i="1" l="1"/>
  <c r="H78" i="1"/>
  <c r="B91" i="1"/>
  <c r="A92" i="1"/>
  <c r="E91" i="1"/>
  <c r="J91" i="1" s="1"/>
  <c r="C79" i="1" l="1"/>
  <c r="D79" i="1" s="1"/>
  <c r="L79" i="1" s="1"/>
  <c r="B92" i="1"/>
  <c r="A93" i="1"/>
  <c r="E92" i="1"/>
  <c r="J92" i="1" s="1"/>
  <c r="K79" i="1" l="1"/>
  <c r="E93" i="1"/>
  <c r="J93" i="1" s="1"/>
  <c r="B93" i="1"/>
  <c r="A94" i="1"/>
  <c r="H79" i="1"/>
  <c r="E94" i="1" l="1"/>
  <c r="J94" i="1" s="1"/>
  <c r="B94" i="1"/>
  <c r="A95" i="1"/>
  <c r="C80" i="1"/>
  <c r="D80" i="1" l="1"/>
  <c r="L80" i="1" s="1"/>
  <c r="K80" i="1"/>
  <c r="B95" i="1"/>
  <c r="A96" i="1"/>
  <c r="E95" i="1"/>
  <c r="J95" i="1" s="1"/>
  <c r="A97" i="1" l="1"/>
  <c r="B96" i="1"/>
  <c r="E96" i="1"/>
  <c r="J96" i="1" s="1"/>
  <c r="H80" i="1"/>
  <c r="C81" i="1" l="1"/>
  <c r="A98" i="1"/>
  <c r="B97" i="1"/>
  <c r="E97" i="1"/>
  <c r="J97" i="1" s="1"/>
  <c r="D81" i="1" l="1"/>
  <c r="L81" i="1" s="1"/>
  <c r="K81" i="1"/>
  <c r="E98" i="1"/>
  <c r="J98" i="1" s="1"/>
  <c r="A99" i="1"/>
  <c r="B98" i="1"/>
  <c r="H81" i="1" l="1"/>
  <c r="C82" i="1"/>
  <c r="D82" i="1" s="1"/>
  <c r="L82" i="1" s="1"/>
  <c r="A100" i="1"/>
  <c r="B99" i="1"/>
  <c r="J14" i="1" s="1"/>
  <c r="E99" i="1"/>
  <c r="J99" i="1" s="1"/>
  <c r="D22" i="1" s="1"/>
  <c r="B100" i="1" l="1"/>
  <c r="H100" i="1"/>
  <c r="A101" i="1"/>
  <c r="C100" i="1"/>
  <c r="E100" i="1"/>
  <c r="L100" i="1"/>
  <c r="K100" i="1"/>
  <c r="D100" i="1"/>
  <c r="J100" i="1"/>
  <c r="K82" i="1"/>
  <c r="H82" i="1"/>
  <c r="L101" i="1" l="1"/>
  <c r="K101" i="1"/>
  <c r="J101" i="1"/>
  <c r="B101" i="1"/>
  <c r="C101" i="1"/>
  <c r="D101" i="1"/>
  <c r="A102" i="1"/>
  <c r="E101" i="1"/>
  <c r="H101" i="1"/>
  <c r="C83" i="1"/>
  <c r="D83" i="1" s="1"/>
  <c r="L83" i="1" s="1"/>
  <c r="D102" i="1" l="1"/>
  <c r="E102" i="1"/>
  <c r="J102" i="1"/>
  <c r="A103" i="1"/>
  <c r="L102" i="1"/>
  <c r="H102" i="1"/>
  <c r="K102" i="1"/>
  <c r="B102" i="1"/>
  <c r="C102" i="1"/>
  <c r="K83" i="1"/>
  <c r="H83" i="1"/>
  <c r="C84" i="1" l="1"/>
  <c r="D84" i="1" s="1"/>
  <c r="L84" i="1" s="1"/>
  <c r="B103" i="1"/>
  <c r="A104" i="1"/>
  <c r="C103" i="1"/>
  <c r="K103" i="1"/>
  <c r="D103" i="1"/>
  <c r="L103" i="1"/>
  <c r="E103" i="1"/>
  <c r="H103" i="1"/>
  <c r="J103" i="1"/>
  <c r="K84" i="1" l="1"/>
  <c r="B104" i="1"/>
  <c r="C104" i="1"/>
  <c r="L104" i="1"/>
  <c r="E104" i="1"/>
  <c r="A105" i="1"/>
  <c r="K104" i="1"/>
  <c r="J104" i="1"/>
  <c r="H104" i="1"/>
  <c r="D104" i="1"/>
  <c r="H84" i="1"/>
  <c r="C105" i="1" l="1"/>
  <c r="J105" i="1"/>
  <c r="L105" i="1"/>
  <c r="K105" i="1"/>
  <c r="H105" i="1"/>
  <c r="B105" i="1"/>
  <c r="A106" i="1"/>
  <c r="E105" i="1"/>
  <c r="D105" i="1"/>
  <c r="C85" i="1"/>
  <c r="D85" i="1" s="1"/>
  <c r="L85" i="1" s="1"/>
  <c r="B106" i="1" l="1"/>
  <c r="L106" i="1"/>
  <c r="A107" i="1"/>
  <c r="C106" i="1"/>
  <c r="K106" i="1"/>
  <c r="D106" i="1"/>
  <c r="E106" i="1"/>
  <c r="H106" i="1"/>
  <c r="J106" i="1"/>
  <c r="H85" i="1"/>
  <c r="K85" i="1"/>
  <c r="D107" i="1" l="1"/>
  <c r="K107" i="1"/>
  <c r="B107" i="1"/>
  <c r="H107" i="1"/>
  <c r="A108" i="1"/>
  <c r="E107" i="1"/>
  <c r="J107" i="1"/>
  <c r="C107" i="1"/>
  <c r="L107" i="1"/>
  <c r="C86" i="1"/>
  <c r="D86" i="1" s="1"/>
  <c r="L86" i="1" s="1"/>
  <c r="H86" i="1" l="1"/>
  <c r="B108" i="1"/>
  <c r="K108" i="1"/>
  <c r="E108" i="1"/>
  <c r="D108" i="1"/>
  <c r="L108" i="1"/>
  <c r="A109" i="1"/>
  <c r="C108" i="1"/>
  <c r="J108" i="1"/>
  <c r="H108" i="1"/>
  <c r="K86" i="1"/>
  <c r="H109" i="1" l="1"/>
  <c r="C109" i="1"/>
  <c r="A110" i="1"/>
  <c r="K109" i="1"/>
  <c r="E109" i="1"/>
  <c r="J109" i="1"/>
  <c r="L109" i="1"/>
  <c r="B109" i="1"/>
  <c r="D109" i="1"/>
  <c r="C87" i="1"/>
  <c r="D87" i="1" s="1"/>
  <c r="L87" i="1" s="1"/>
  <c r="H87" i="1" l="1"/>
  <c r="B110" i="1"/>
  <c r="J110" i="1"/>
  <c r="H110" i="1"/>
  <c r="C110" i="1"/>
  <c r="E110" i="1"/>
  <c r="D110" i="1"/>
  <c r="A111" i="1"/>
  <c r="L110" i="1"/>
  <c r="K110" i="1"/>
  <c r="K87" i="1"/>
  <c r="C88" i="1" l="1"/>
  <c r="D88" i="1" s="1"/>
  <c r="L88" i="1" s="1"/>
  <c r="L111" i="1"/>
  <c r="J111" i="1"/>
  <c r="H111" i="1"/>
  <c r="C111" i="1"/>
  <c r="K111" i="1"/>
  <c r="A112" i="1"/>
  <c r="E111" i="1"/>
  <c r="D111" i="1"/>
  <c r="B111" i="1"/>
  <c r="H88" i="1" l="1"/>
  <c r="B112" i="1"/>
  <c r="L112" i="1"/>
  <c r="E112" i="1"/>
  <c r="C112" i="1"/>
  <c r="A113" i="1"/>
  <c r="J112" i="1"/>
  <c r="D112" i="1"/>
  <c r="H112" i="1"/>
  <c r="K112" i="1"/>
  <c r="K88" i="1"/>
  <c r="C113" i="1" l="1"/>
  <c r="B113" i="1"/>
  <c r="H113" i="1"/>
  <c r="A114" i="1"/>
  <c r="E113" i="1"/>
  <c r="K113" i="1"/>
  <c r="J113" i="1"/>
  <c r="D113" i="1"/>
  <c r="L113" i="1"/>
  <c r="C89" i="1"/>
  <c r="D89" i="1" s="1"/>
  <c r="L89" i="1" s="1"/>
  <c r="B114" i="1" l="1"/>
  <c r="L114" i="1"/>
  <c r="D114" i="1"/>
  <c r="J114" i="1"/>
  <c r="A115" i="1"/>
  <c r="C114" i="1"/>
  <c r="H114" i="1"/>
  <c r="E114" i="1"/>
  <c r="K114" i="1"/>
  <c r="H89" i="1"/>
  <c r="K89" i="1"/>
  <c r="B115" i="1" l="1"/>
  <c r="H115" i="1"/>
  <c r="A116" i="1"/>
  <c r="E115" i="1"/>
  <c r="J115" i="1"/>
  <c r="C115" i="1"/>
  <c r="D115" i="1"/>
  <c r="L115" i="1"/>
  <c r="K115" i="1"/>
  <c r="C90" i="1"/>
  <c r="D90" i="1" s="1"/>
  <c r="L90" i="1" s="1"/>
  <c r="H90" i="1" l="1"/>
  <c r="B116" i="1"/>
  <c r="D116" i="1"/>
  <c r="L116" i="1"/>
  <c r="J116" i="1"/>
  <c r="C116" i="1"/>
  <c r="K116" i="1"/>
  <c r="E116" i="1"/>
  <c r="H116" i="1"/>
  <c r="A117" i="1"/>
  <c r="K90" i="1"/>
  <c r="H117" i="1" l="1"/>
  <c r="A118" i="1"/>
  <c r="E117" i="1"/>
  <c r="J117" i="1"/>
  <c r="C117" i="1"/>
  <c r="K117" i="1"/>
  <c r="D117" i="1"/>
  <c r="B117" i="1"/>
  <c r="L117" i="1"/>
  <c r="C91" i="1"/>
  <c r="D91" i="1" s="1"/>
  <c r="L91" i="1" s="1"/>
  <c r="B118" i="1" l="1"/>
  <c r="D118" i="1"/>
  <c r="C118" i="1"/>
  <c r="L118" i="1"/>
  <c r="E118" i="1"/>
  <c r="H118" i="1"/>
  <c r="J118" i="1"/>
  <c r="K118" i="1"/>
  <c r="A119" i="1"/>
  <c r="K91" i="1"/>
  <c r="H91" i="1"/>
  <c r="C92" i="1" l="1"/>
  <c r="D92" i="1" s="1"/>
  <c r="L92" i="1" s="1"/>
  <c r="L119" i="1"/>
  <c r="E119" i="1"/>
  <c r="J119" i="1"/>
  <c r="C119" i="1"/>
  <c r="A120" i="1"/>
  <c r="D119" i="1"/>
  <c r="H119" i="1"/>
  <c r="K119" i="1"/>
  <c r="B119" i="1"/>
  <c r="B120" i="1" l="1"/>
  <c r="C120" i="1"/>
  <c r="D120" i="1"/>
  <c r="A121" i="1"/>
  <c r="E120" i="1"/>
  <c r="L120" i="1"/>
  <c r="H120" i="1"/>
  <c r="J120" i="1"/>
  <c r="K120" i="1"/>
  <c r="K92" i="1"/>
  <c r="H92" i="1"/>
  <c r="C121" i="1" l="1"/>
  <c r="J121" i="1"/>
  <c r="H121" i="1"/>
  <c r="B121" i="1"/>
  <c r="D121" i="1"/>
  <c r="E121" i="1"/>
  <c r="A122" i="1"/>
  <c r="L121" i="1"/>
  <c r="K121" i="1"/>
  <c r="C93" i="1"/>
  <c r="D93" i="1" s="1"/>
  <c r="L93" i="1" s="1"/>
  <c r="B122" i="1" l="1"/>
  <c r="K122" i="1"/>
  <c r="J122" i="1"/>
  <c r="D122" i="1"/>
  <c r="A123" i="1"/>
  <c r="L122" i="1"/>
  <c r="C122" i="1"/>
  <c r="H122" i="1"/>
  <c r="E122" i="1"/>
  <c r="H93" i="1"/>
  <c r="K93" i="1"/>
  <c r="K123" i="1" l="1"/>
  <c r="B123" i="1"/>
  <c r="A124" i="1"/>
  <c r="C123" i="1"/>
  <c r="E123" i="1"/>
  <c r="D123" i="1"/>
  <c r="L123" i="1"/>
  <c r="H123" i="1"/>
  <c r="J123" i="1"/>
  <c r="C94" i="1"/>
  <c r="D94" i="1" s="1"/>
  <c r="L94" i="1" s="1"/>
  <c r="H94" i="1" l="1"/>
  <c r="B124" i="1"/>
  <c r="D124" i="1"/>
  <c r="E124" i="1"/>
  <c r="K124" i="1"/>
  <c r="J124" i="1"/>
  <c r="L124" i="1"/>
  <c r="H124" i="1"/>
  <c r="C124" i="1"/>
  <c r="A125" i="1"/>
  <c r="K94" i="1"/>
  <c r="C95" i="1" l="1"/>
  <c r="D95" i="1" s="1"/>
  <c r="L95" i="1" s="1"/>
  <c r="K125" i="1"/>
  <c r="E125" i="1"/>
  <c r="A126" i="1"/>
  <c r="J125" i="1"/>
  <c r="D125" i="1"/>
  <c r="L125" i="1"/>
  <c r="B125" i="1"/>
  <c r="C125" i="1"/>
  <c r="H125" i="1"/>
  <c r="B126" i="1" l="1"/>
  <c r="J126" i="1"/>
  <c r="L126" i="1"/>
  <c r="K126" i="1"/>
  <c r="E126" i="1"/>
  <c r="A127" i="1"/>
  <c r="H126" i="1"/>
  <c r="D126" i="1"/>
  <c r="C126" i="1"/>
  <c r="H95" i="1"/>
  <c r="K95" i="1"/>
  <c r="L127" i="1" l="1"/>
  <c r="D127" i="1"/>
  <c r="E127" i="1"/>
  <c r="J127" i="1"/>
  <c r="C127" i="1"/>
  <c r="K127" i="1"/>
  <c r="B127" i="1"/>
  <c r="H127" i="1"/>
  <c r="A128" i="1"/>
  <c r="C96" i="1"/>
  <c r="D96" i="1" s="1"/>
  <c r="L96" i="1" s="1"/>
  <c r="K96" i="1" l="1"/>
  <c r="H96" i="1"/>
  <c r="B128" i="1"/>
  <c r="A129" i="1"/>
  <c r="L128" i="1"/>
  <c r="K128" i="1"/>
  <c r="E128" i="1"/>
  <c r="J128" i="1"/>
  <c r="D128" i="1"/>
  <c r="C128" i="1"/>
  <c r="H128" i="1"/>
  <c r="C129" i="1" l="1"/>
  <c r="D129" i="1"/>
  <c r="L129" i="1"/>
  <c r="B129" i="1"/>
  <c r="K129" i="1"/>
  <c r="A130" i="1"/>
  <c r="E129" i="1"/>
  <c r="J129" i="1"/>
  <c r="H129" i="1"/>
  <c r="C97" i="1"/>
  <c r="D97" i="1" s="1"/>
  <c r="L97" i="1" s="1"/>
  <c r="B130" i="1" l="1"/>
  <c r="K130" i="1"/>
  <c r="E130" i="1"/>
  <c r="L130" i="1"/>
  <c r="A131" i="1"/>
  <c r="J130" i="1"/>
  <c r="H130" i="1"/>
  <c r="D130" i="1"/>
  <c r="C130" i="1"/>
  <c r="K97" i="1"/>
  <c r="H97" i="1"/>
  <c r="C98" i="1" l="1"/>
  <c r="D98" i="1" s="1"/>
  <c r="L98" i="1" s="1"/>
  <c r="B131" i="1"/>
  <c r="C131" i="1"/>
  <c r="A132" i="1"/>
  <c r="L131" i="1"/>
  <c r="E131" i="1"/>
  <c r="K131" i="1"/>
  <c r="H131" i="1"/>
  <c r="D131" i="1"/>
  <c r="J131" i="1"/>
  <c r="B132" i="1" l="1"/>
  <c r="D132" i="1"/>
  <c r="H132" i="1"/>
  <c r="A133" i="1"/>
  <c r="K132" i="1"/>
  <c r="J132" i="1"/>
  <c r="C132" i="1"/>
  <c r="L132" i="1"/>
  <c r="E132" i="1"/>
  <c r="K98" i="1"/>
  <c r="H98" i="1"/>
  <c r="H133" i="1" l="1"/>
  <c r="A134" i="1"/>
  <c r="E133" i="1"/>
  <c r="B133" i="1"/>
  <c r="C133" i="1"/>
  <c r="J133" i="1"/>
  <c r="L133" i="1"/>
  <c r="K133" i="1"/>
  <c r="D133" i="1"/>
  <c r="C99" i="1"/>
  <c r="D99" i="1" s="1"/>
  <c r="L99" i="1" s="1"/>
  <c r="I30" i="1" s="1"/>
  <c r="K99" i="1" l="1"/>
  <c r="I28" i="1" s="1"/>
  <c r="B134" i="1"/>
  <c r="K134" i="1"/>
  <c r="H134" i="1"/>
  <c r="E134" i="1"/>
  <c r="J134" i="1"/>
  <c r="A135" i="1"/>
  <c r="L134" i="1"/>
  <c r="C134" i="1"/>
  <c r="D134" i="1"/>
  <c r="H99" i="1"/>
  <c r="J22" i="1" s="1"/>
  <c r="L135" i="1" l="1"/>
  <c r="E135" i="1"/>
  <c r="A136" i="1"/>
  <c r="J135" i="1"/>
  <c r="C135" i="1"/>
  <c r="H135" i="1"/>
  <c r="K135" i="1"/>
  <c r="B135" i="1"/>
  <c r="D135" i="1"/>
  <c r="B136" i="1" l="1"/>
  <c r="L136" i="1"/>
  <c r="H136" i="1"/>
  <c r="J136" i="1"/>
  <c r="C136" i="1"/>
  <c r="K136" i="1"/>
  <c r="D136" i="1"/>
  <c r="E136" i="1"/>
</calcChain>
</file>

<file path=xl/comments1.xml><?xml version="1.0" encoding="utf-8"?>
<comments xmlns="http://schemas.openxmlformats.org/spreadsheetml/2006/main">
  <authors>
    <author>Alex Bejanishvili</author>
  </authors>
  <commentList>
    <comment ref="C7" authorId="0" shapeId="0">
      <text>
        <r>
          <rPr>
            <b/>
            <sz val="9"/>
            <color indexed="81"/>
            <rFont val="Tahoma"/>
            <family val="2"/>
          </rPr>
          <t>Length of Investment:</t>
        </r>
        <r>
          <rPr>
            <sz val="9"/>
            <color indexed="81"/>
            <rFont val="Tahoma"/>
            <family val="2"/>
          </rPr>
          <t xml:space="preserve">
Term of savings or simply number of years to make a deposits towards your savings.</t>
        </r>
      </text>
    </comment>
    <comment ref="G7" authorId="0" shapeId="0">
      <text>
        <r>
          <rPr>
            <b/>
            <sz val="9"/>
            <color indexed="81"/>
            <rFont val="Tahoma"/>
            <family val="2"/>
          </rPr>
          <t xml:space="preserve">Initial Investments:
</t>
        </r>
        <r>
          <rPr>
            <sz val="9"/>
            <color indexed="81"/>
            <rFont val="Tahoma"/>
            <family val="2"/>
          </rPr>
          <t>The amount that you will start your savings with.</t>
        </r>
      </text>
    </comment>
    <comment ref="C10" authorId="0" shapeId="0">
      <text>
        <r>
          <rPr>
            <b/>
            <sz val="9"/>
            <color indexed="81"/>
            <rFont val="Tahoma"/>
            <family val="2"/>
          </rPr>
          <t xml:space="preserve">Tax Calculations:
</t>
        </r>
        <r>
          <rPr>
            <sz val="9"/>
            <color indexed="81"/>
            <rFont val="Tahoma"/>
            <family val="2"/>
          </rPr>
          <t>The settings of this template will allow to calculate tax on the earned interest if enabled.
You can disable this by selecting</t>
        </r>
        <r>
          <rPr>
            <b/>
            <sz val="9"/>
            <color indexed="81"/>
            <rFont val="Tahoma"/>
            <family val="2"/>
          </rPr>
          <t xml:space="preserve"> Disabled</t>
        </r>
        <r>
          <rPr>
            <sz val="9"/>
            <color indexed="81"/>
            <rFont val="Tahoma"/>
            <family val="2"/>
          </rPr>
          <t xml:space="preserve"> form the drop down menu if you do not need to use this.</t>
        </r>
      </text>
    </comment>
    <comment ref="G10" authorId="0" shapeId="0">
      <text>
        <r>
          <rPr>
            <b/>
            <sz val="9"/>
            <color indexed="81"/>
            <rFont val="Tahoma"/>
            <charset val="1"/>
          </rPr>
          <t>Annual Earnings Rate:</t>
        </r>
        <r>
          <rPr>
            <sz val="9"/>
            <color indexed="81"/>
            <rFont val="Tahoma"/>
            <family val="2"/>
          </rPr>
          <t xml:space="preserve">
Enter your current </t>
        </r>
        <r>
          <rPr>
            <b/>
            <sz val="9"/>
            <color indexed="81"/>
            <rFont val="Tahoma"/>
            <family val="2"/>
          </rPr>
          <t>Rate of Return</t>
        </r>
        <r>
          <rPr>
            <sz val="9"/>
            <color indexed="81"/>
            <rFont val="Tahoma"/>
            <family val="2"/>
          </rPr>
          <t xml:space="preserve"> on your savings. (Annual Interest Rate)
</t>
        </r>
      </text>
    </comment>
    <comment ref="D11" authorId="0" shapeId="0">
      <text>
        <r>
          <rPr>
            <b/>
            <sz val="9"/>
            <color indexed="81"/>
            <rFont val="Tahoma"/>
            <family val="2"/>
          </rPr>
          <t xml:space="preserve">Income Tax:
</t>
        </r>
        <r>
          <rPr>
            <sz val="9"/>
            <color indexed="81"/>
            <rFont val="Tahoma"/>
            <family val="2"/>
          </rPr>
          <t xml:space="preserve">Income tax rate, that usually depends on the amount of income that you earn annually. For more information about tax visit </t>
        </r>
        <r>
          <rPr>
            <b/>
            <sz val="9"/>
            <color indexed="56"/>
            <rFont val="Tahoma"/>
            <family val="2"/>
          </rPr>
          <t>http://en.wikipedia.org/wiki/Income_tax_in_the_United_States</t>
        </r>
        <r>
          <rPr>
            <sz val="9"/>
            <color indexed="81"/>
            <rFont val="Tahoma"/>
            <family val="2"/>
          </rPr>
          <t>.</t>
        </r>
      </text>
    </comment>
    <comment ref="H11" authorId="0" shapeId="0">
      <text>
        <r>
          <rPr>
            <b/>
            <sz val="9"/>
            <color indexed="81"/>
            <rFont val="Tahoma"/>
            <family val="2"/>
          </rPr>
          <t>Interest Rate:</t>
        </r>
        <r>
          <rPr>
            <sz val="9"/>
            <color indexed="81"/>
            <rFont val="Tahoma"/>
            <family val="2"/>
          </rPr>
          <t xml:space="preserve">
Current settings of this template will estimate your savings amount with a </t>
        </r>
        <r>
          <rPr>
            <b/>
            <sz val="9"/>
            <color indexed="81"/>
            <rFont val="Tahoma"/>
            <family val="2"/>
          </rPr>
          <t>fixed interest rate</t>
        </r>
        <r>
          <rPr>
            <sz val="9"/>
            <color indexed="81"/>
            <rFont val="Tahoma"/>
            <family val="2"/>
          </rPr>
          <t xml:space="preserve"> unless you change it to </t>
        </r>
        <r>
          <rPr>
            <b/>
            <sz val="9"/>
            <color indexed="81"/>
            <rFont val="Tahoma"/>
            <family val="2"/>
          </rPr>
          <t>variable</t>
        </r>
        <r>
          <rPr>
            <sz val="9"/>
            <color indexed="81"/>
            <rFont val="Tahoma"/>
            <family val="2"/>
          </rPr>
          <t xml:space="preserve"> that can estimate your annual earnings with randomly chosen rates between minimum and maximum rates of return.</t>
        </r>
      </text>
    </comment>
    <comment ref="C14" authorId="0" shapeId="0">
      <text>
        <r>
          <rPr>
            <b/>
            <sz val="9"/>
            <color indexed="81"/>
            <rFont val="Tahoma"/>
            <charset val="1"/>
          </rPr>
          <t>Deposit Amount:</t>
        </r>
        <r>
          <rPr>
            <sz val="9"/>
            <color indexed="81"/>
            <rFont val="Tahoma"/>
            <family val="2"/>
          </rPr>
          <t xml:space="preserve">
The amount that you are planning to add to your investment or savings at the end of the period with specified frequency.</t>
        </r>
        <r>
          <rPr>
            <sz val="9"/>
            <color indexed="81"/>
            <rFont val="Tahoma"/>
            <charset val="1"/>
          </rPr>
          <t xml:space="preserve">
</t>
        </r>
      </text>
    </comment>
    <comment ref="C15" authorId="0" shapeId="0">
      <text/>
    </comment>
    <comment ref="B16" authorId="0" shapeId="0">
      <text>
        <r>
          <rPr>
            <b/>
            <sz val="9"/>
            <color indexed="81"/>
            <rFont val="Tahoma"/>
            <family val="2"/>
          </rPr>
          <t>Additional Annual Deposits:</t>
        </r>
        <r>
          <rPr>
            <sz val="9"/>
            <color indexed="81"/>
            <rFont val="Tahoma"/>
            <family val="2"/>
          </rPr>
          <t xml:space="preserve">
The additional amount that you are planning to contribute or add to your investment or savings account at the end of each year.
If your need to make an additional, none scheduled contributions, or if your Savings Account allows you to make withdrawals during the year you can specify this in Extra Annual Deposits or Withdrawals column. </t>
        </r>
      </text>
    </comment>
    <comment ref="G16" authorId="0" shapeId="0">
      <text>
        <r>
          <rPr>
            <b/>
            <sz val="9"/>
            <color indexed="81"/>
            <rFont val="Tahoma"/>
            <family val="2"/>
          </rPr>
          <t>Interest Compound Frequency:</t>
        </r>
        <r>
          <rPr>
            <sz val="9"/>
            <color indexed="81"/>
            <rFont val="Tahoma"/>
            <family val="2"/>
          </rPr>
          <t xml:space="preserve">
The frequency with which your interest is being compounded.
Annually          - IR/1
Semi-Annually  - IR/2
Quarterly        - IR/4
Bi-Monthly       - IR/6
Monthly          - IR/12
Semi-Monthly  - IR/24
Bi-Weekly       - IR/26
Weekly          - IR/52
Daily              - IR/365</t>
        </r>
      </text>
    </comment>
    <comment ref="B62" authorId="0" shapeId="0">
      <text>
        <r>
          <rPr>
            <b/>
            <sz val="9"/>
            <color indexed="81"/>
            <rFont val="Tahoma"/>
            <family val="2"/>
          </rPr>
          <t>Annual Earnings Rate:</t>
        </r>
        <r>
          <rPr>
            <sz val="9"/>
            <color indexed="81"/>
            <rFont val="Tahoma"/>
            <family val="2"/>
          </rPr>
          <t xml:space="preserve">
You can override the current rate by over typing over it or by using your own formula to calculate.
The formula used to calculate Variable rates can calculate randomly chosen rate in between specified minimum and maximum rates of return.
NOTE: All rates are only estimates.</t>
        </r>
      </text>
    </comment>
    <comment ref="C62" authorId="0" shapeId="0">
      <text>
        <r>
          <rPr>
            <b/>
            <sz val="9"/>
            <color indexed="81"/>
            <rFont val="Tahoma"/>
            <family val="2"/>
          </rPr>
          <t xml:space="preserve">Interest:
</t>
        </r>
        <r>
          <rPr>
            <sz val="9"/>
            <color indexed="81"/>
            <rFont val="Tahoma"/>
            <family val="2"/>
          </rPr>
          <t xml:space="preserve">The calculation of the interest is being handled by </t>
        </r>
        <r>
          <rPr>
            <b/>
            <sz val="9"/>
            <color indexed="81"/>
            <rFont val="Tahoma"/>
            <family val="2"/>
          </rPr>
          <t>FV</t>
        </r>
        <r>
          <rPr>
            <sz val="9"/>
            <color indexed="81"/>
            <rFont val="Tahoma"/>
            <family val="2"/>
          </rPr>
          <t xml:space="preserve"> formula of Excel, which does  calculations of the compounded interest with specified frequency and separately  specified frequency of the deposits, made to your Savings Account or Investment and for the end of each period.</t>
        </r>
      </text>
    </comment>
    <comment ref="D62" authorId="0" shapeId="0">
      <text>
        <r>
          <rPr>
            <b/>
            <sz val="9"/>
            <color indexed="81"/>
            <rFont val="Tahoma"/>
            <charset val="1"/>
          </rPr>
          <t>Tax:</t>
        </r>
        <r>
          <rPr>
            <sz val="9"/>
            <color indexed="81"/>
            <rFont val="Tahoma"/>
            <family val="2"/>
          </rPr>
          <t xml:space="preserve">
If enabled, used to calculate your annual income tax on earned interest. 
You can change your current tax rate according to your personal circumstances and taxation table annually provided by </t>
        </r>
        <r>
          <rPr>
            <b/>
            <sz val="9"/>
            <color indexed="81"/>
            <rFont val="Tahoma"/>
            <family val="2"/>
          </rPr>
          <t>IRS</t>
        </r>
        <r>
          <rPr>
            <sz val="9"/>
            <color indexed="81"/>
            <rFont val="Tahoma"/>
            <family val="2"/>
          </rPr>
          <t xml:space="preserve"> and listed on their official </t>
        </r>
        <r>
          <rPr>
            <b/>
            <sz val="9"/>
            <color indexed="81"/>
            <rFont val="Tahoma"/>
            <family val="2"/>
          </rPr>
          <t>IRS</t>
        </r>
        <r>
          <rPr>
            <sz val="9"/>
            <color indexed="81"/>
            <rFont val="Tahoma"/>
            <family val="2"/>
          </rPr>
          <t xml:space="preserve"> website.</t>
        </r>
      </text>
    </comment>
    <comment ref="E62" authorId="0" shapeId="0">
      <text>
        <r>
          <rPr>
            <b/>
            <sz val="9"/>
            <color indexed="81"/>
            <rFont val="Tahoma"/>
            <family val="2"/>
          </rPr>
          <t xml:space="preserve">Scheduled Deposits:
</t>
        </r>
        <r>
          <rPr>
            <sz val="9"/>
            <color indexed="81"/>
            <rFont val="Tahoma"/>
            <family val="2"/>
          </rPr>
          <t xml:space="preserve">This column contains sum of all planned deposits, including any </t>
        </r>
        <r>
          <rPr>
            <b/>
            <sz val="9"/>
            <color indexed="81"/>
            <rFont val="Tahoma"/>
            <family val="2"/>
          </rPr>
          <t>Additional Annual Deposits</t>
        </r>
        <r>
          <rPr>
            <sz val="9"/>
            <color indexed="81"/>
            <rFont val="Tahoma"/>
            <family val="2"/>
          </rPr>
          <t xml:space="preserve"> made throughout a year. 
</t>
        </r>
        <r>
          <rPr>
            <b/>
            <sz val="9"/>
            <color indexed="81"/>
            <rFont val="Tahoma"/>
            <family val="2"/>
          </rPr>
          <t xml:space="preserve">NOTE </t>
        </r>
        <r>
          <rPr>
            <sz val="9"/>
            <color indexed="81"/>
            <rFont val="Tahoma"/>
            <family val="2"/>
          </rPr>
          <t xml:space="preserve">
Column does not contain any</t>
        </r>
        <r>
          <rPr>
            <b/>
            <sz val="9"/>
            <color indexed="81"/>
            <rFont val="Tahoma"/>
            <family val="2"/>
          </rPr>
          <t xml:space="preserve"> Extra Annual Deposits or Withdrawals</t>
        </r>
        <r>
          <rPr>
            <sz val="9"/>
            <color indexed="81"/>
            <rFont val="Tahoma"/>
            <family val="2"/>
          </rPr>
          <t>.</t>
        </r>
      </text>
    </comment>
    <comment ref="G62" authorId="0" shapeId="0">
      <text>
        <r>
          <rPr>
            <b/>
            <sz val="9"/>
            <color indexed="81"/>
            <rFont val="Tahoma"/>
            <family val="2"/>
          </rPr>
          <t xml:space="preserve">Additional Annual Deposits or Withdrawals:
</t>
        </r>
        <r>
          <rPr>
            <sz val="9"/>
            <color indexed="81"/>
            <rFont val="Tahoma"/>
            <family val="2"/>
          </rPr>
          <t>This column can be used to enter any inconsistently made contributions</t>
        </r>
        <r>
          <rPr>
            <b/>
            <sz val="9"/>
            <color indexed="81"/>
            <rFont val="Tahoma"/>
            <family val="2"/>
          </rPr>
          <t xml:space="preserve"> (enter positive amounts only)</t>
        </r>
        <r>
          <rPr>
            <sz val="9"/>
            <color indexed="81"/>
            <rFont val="Tahoma"/>
            <family val="2"/>
          </rPr>
          <t xml:space="preserve">, annual adjustments </t>
        </r>
        <r>
          <rPr>
            <b/>
            <sz val="9"/>
            <color indexed="81"/>
            <rFont val="Tahoma"/>
            <family val="2"/>
          </rPr>
          <t>(enter positive or negative amounts)</t>
        </r>
        <r>
          <rPr>
            <sz val="9"/>
            <color indexed="81"/>
            <rFont val="Tahoma"/>
            <family val="2"/>
          </rPr>
          <t xml:space="preserve"> or withdrawals </t>
        </r>
        <r>
          <rPr>
            <b/>
            <sz val="9"/>
            <color indexed="81"/>
            <rFont val="Tahoma"/>
            <family val="2"/>
          </rPr>
          <t>(enter negative amounts only)</t>
        </r>
        <r>
          <rPr>
            <sz val="9"/>
            <color indexed="81"/>
            <rFont val="Tahoma"/>
            <family val="2"/>
          </rPr>
          <t>.
All amounts added or withdrawn will be calculated at the end of the year by default.</t>
        </r>
      </text>
    </comment>
    <comment ref="H62" authorId="0" shapeId="0">
      <text>
        <r>
          <rPr>
            <b/>
            <sz val="9"/>
            <color indexed="81"/>
            <rFont val="Tahoma"/>
            <family val="2"/>
          </rPr>
          <t>Balance:</t>
        </r>
        <r>
          <rPr>
            <sz val="9"/>
            <color indexed="81"/>
            <rFont val="Tahoma"/>
            <family val="2"/>
          </rPr>
          <t xml:space="preserve">
Balance of your savings at the end of each year.</t>
        </r>
      </text>
    </comment>
  </commentList>
</comments>
</file>

<file path=xl/sharedStrings.xml><?xml version="1.0" encoding="utf-8"?>
<sst xmlns="http://schemas.openxmlformats.org/spreadsheetml/2006/main" count="85" uniqueCount="82">
  <si>
    <t>Scheduled Deposits</t>
  </si>
  <si>
    <t>Year</t>
  </si>
  <si>
    <t>Tax</t>
  </si>
  <si>
    <t>Interest</t>
  </si>
  <si>
    <t>Rate</t>
  </si>
  <si>
    <t>Deposits</t>
  </si>
  <si>
    <t>Balance</t>
  </si>
  <si>
    <t>Cumulative</t>
  </si>
  <si>
    <t>Fixed</t>
  </si>
  <si>
    <t>Contributions</t>
  </si>
  <si>
    <t>Daily</t>
  </si>
  <si>
    <t>Enabled</t>
  </si>
  <si>
    <t>Annual Tax Rate</t>
  </si>
  <si>
    <t>Future Value of Your Savings</t>
  </si>
  <si>
    <t>Summary of the Savings Plan</t>
  </si>
  <si>
    <t>Savings Plan Entries</t>
  </si>
  <si>
    <t>Semi-Annually</t>
  </si>
  <si>
    <t>Annual Earnings Rates</t>
  </si>
  <si>
    <t>Generated Profit / Loss</t>
  </si>
  <si>
    <t>Savings Interest Calculator</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</si>
  <si>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</si>
  <si>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</si>
  <si>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</si>
  <si>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</si>
  <si>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</si>
  <si>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</si>
  <si>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</si>
  <si>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</si>
  <si>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</si>
  <si>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</si>
  <si>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</si>
  <si>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</si>
  <si>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</si>
  <si>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</si>
  <si>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</si>
  <si>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</si>
  <si>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</si>
  <si>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rights not expressly granted are reserved by Spreadsheet123.com. In particular, this EULA does not grant you any </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</si>
  <si>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</si>
  <si>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</si>
  <si>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</si>
  <si>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</si>
  <si>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</si>
  <si>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</si>
  <si>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</si>
  <si>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</si>
  <si>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</si>
  <si>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</si>
  <si>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</si>
  <si>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</si>
  <si>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</si>
  <si>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</si>
  <si>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</si>
  <si>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</si>
  <si>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</si>
  <si>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</si>
  <si>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Press F9 to Recalculate</t>
  </si>
  <si>
    <t>Length of Investment</t>
  </si>
  <si>
    <t>Tax Calculations</t>
  </si>
  <si>
    <t>Income Tax</t>
  </si>
  <si>
    <t>Additional Annual Deposits</t>
  </si>
  <si>
    <t>Initial Investment</t>
  </si>
  <si>
    <t>Annual Earnings Rate</t>
  </si>
  <si>
    <t>Interest Rate</t>
  </si>
  <si>
    <t>Min Rate</t>
  </si>
  <si>
    <t>Max Rate</t>
  </si>
  <si>
    <t>Average Rate</t>
  </si>
  <si>
    <t>Interest Compounded</t>
  </si>
  <si>
    <t>Add. Annual 
Deposits or 
Withdrawals</t>
  </si>
  <si>
    <t>Invested</t>
  </si>
  <si>
    <t>Withdrawn</t>
  </si>
  <si>
    <t>TOTAL</t>
  </si>
  <si>
    <r>
      <t xml:space="preserve">Deposit Amount </t>
    </r>
    <r>
      <rPr>
        <b/>
        <sz val="11"/>
        <color indexed="63"/>
        <rFont val="Arial"/>
        <family val="2"/>
      </rPr>
      <t>(DA)</t>
    </r>
  </si>
  <si>
    <r>
      <t xml:space="preserve">Deposit Frequency </t>
    </r>
    <r>
      <rPr>
        <b/>
        <sz val="11"/>
        <color indexed="63"/>
        <rFont val="Arial"/>
        <family val="2"/>
      </rPr>
      <t>(DF)</t>
    </r>
  </si>
  <si>
    <t>Savings Projection Chart</t>
  </si>
  <si>
    <t>Terms of Use - EULA</t>
  </si>
  <si>
    <t xml:space="preserve">All title and copyrights in and to the Template, and any copies of the Template, are owned by Spreadsheet123.com. </t>
  </si>
  <si>
    <t>rights in connection with any trademarks or service marks of Spreadsheet123.com. Use of any Template for any purpose</t>
  </si>
  <si>
    <r>
      <t xml:space="preserve">Without prejudice to any other rights, </t>
    </r>
    <r>
      <rPr>
        <b/>
        <sz val="11"/>
        <rFont val="Calibri"/>
        <family val="2"/>
      </rPr>
      <t>Spreadsheet123.com</t>
    </r>
    <r>
      <rPr>
        <sz val="11"/>
        <rFont val="Calibri"/>
        <family val="2"/>
      </rPr>
      <t xml:space="preserve"> may terminate this EULA if you fail to comply with the</t>
    </r>
  </si>
  <si>
    <r>
      <t xml:space="preserve">This EULA grants you the right to download this TEMPLATE free of charge for </t>
    </r>
    <r>
      <rPr>
        <b/>
        <sz val="10"/>
        <color indexed="16"/>
        <rFont val="Arial"/>
        <family val="2"/>
      </rPr>
      <t>personal use or use within your family.</t>
    </r>
  </si>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</sst>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0.0"/>
    <numFmt numFmtId="165" formatCode="#,##0.00_ ;[Red]\-#,##0.00\ "/>
  </numFmts>
  <fonts count="43" x14ac:knownFonts="1">
    <font>
      <sz val="11"/>
      <color theme="1"/>
      <name val="Calibri"/>
      <family val="2"/>
      <scheme val="minor"/>
    </font>
    <font>
      <u/>
      <sz val="11"/>
      <color indexed="12"/>
      <name val="Calibri"/>
      <family val="2"/>
    </font>
    <font>
      <sz val="11"/>
      <name val="Calibri"/>
      <family val="2"/>
    </font>
    <font>
      <b/>
      <sz val="11"/>
      <name val="Arial"/>
      <family val="2"/>
    </font>
    <font>
      <b/>
      <sz val="10"/>
      <name val="Arial"/>
      <family val="2"/>
    </font>
    <font>
      <sz val="10"/>
      <name val="Arial"/>
      <family val="2"/>
    </font>
    <font>
      <b/>
      <sz val="9"/>
      <color indexed="81"/>
      <name val="Tahoma"/>
      <family val="2"/>
    </font>
    <font>
      <sz val="9"/>
      <color indexed="81"/>
      <name val="Tahoma"/>
      <family val="2"/>
    </font>
    <font>
      <b/>
      <sz val="9"/>
      <color indexed="56"/>
      <name val="Tahoma"/>
      <family val="2"/>
    </font>
    <font>
      <b/>
      <sz val="9"/>
      <color indexed="81"/>
      <name val="Tahoma"/>
      <charset val="1"/>
    </font>
    <font>
      <sz val="9"/>
      <color indexed="81"/>
      <name val="Tahoma"/>
      <charset val="1"/>
    </font>
    <font>
      <sz val="11"/>
      <color indexed="8"/>
      <name val="Arial"/>
      <family val="2"/>
    </font>
    <font>
      <sz val="11"/>
      <name val="Arial"/>
      <family val="2"/>
    </font>
    <font>
      <u/>
      <sz val="11"/>
      <color indexed="12"/>
      <name val="Arial"/>
      <family val="2"/>
    </font>
    <font>
      <b/>
      <sz val="14"/>
      <color indexed="9"/>
      <name val="Arial"/>
      <family val="2"/>
    </font>
    <font>
      <b/>
      <sz val="14"/>
      <color indexed="8"/>
      <name val="Arial"/>
      <family val="2"/>
    </font>
    <font>
      <b/>
      <sz val="11"/>
      <color indexed="8"/>
      <name val="Arial"/>
      <family val="2"/>
    </font>
    <font>
      <b/>
      <sz val="14"/>
      <color indexed="19"/>
      <name val="Arial"/>
      <family val="2"/>
    </font>
    <font>
      <b/>
      <sz val="11"/>
      <color indexed="9"/>
      <name val="Arial"/>
      <family val="2"/>
    </font>
    <font>
      <sz val="11"/>
      <color indexed="9"/>
      <name val="Arial"/>
      <family val="2"/>
    </font>
    <font>
      <sz val="10"/>
      <color indexed="8"/>
      <name val="Arial"/>
      <family val="2"/>
    </font>
    <font>
      <sz val="20"/>
      <color indexed="9"/>
      <name val="Arial"/>
      <family val="2"/>
    </font>
    <font>
      <sz val="14"/>
      <color indexed="9"/>
      <name val="Arial"/>
      <family val="2"/>
    </font>
    <font>
      <sz val="11"/>
      <color indexed="16"/>
      <name val="Arial"/>
      <family val="2"/>
    </font>
    <font>
      <sz val="11"/>
      <color indexed="23"/>
      <name val="Arial"/>
      <family val="2"/>
    </font>
    <font>
      <sz val="12"/>
      <color indexed="9"/>
      <name val="Arial"/>
      <family val="2"/>
    </font>
    <font>
      <sz val="18"/>
      <color indexed="58"/>
      <name val="Arial"/>
      <family val="2"/>
    </font>
    <font>
      <sz val="11"/>
      <color indexed="58"/>
      <name val="Arial"/>
      <family val="2"/>
    </font>
    <font>
      <sz val="11"/>
      <color indexed="63"/>
      <name val="Arial"/>
      <family val="2"/>
    </font>
    <font>
      <b/>
      <sz val="11"/>
      <color indexed="63"/>
      <name val="Arial"/>
      <family val="2"/>
    </font>
    <font>
      <sz val="20"/>
      <color indexed="42"/>
      <name val="Arial"/>
      <family val="2"/>
    </font>
    <font>
      <sz val="20"/>
      <color indexed="8"/>
      <name val="Arial"/>
      <family val="2"/>
    </font>
    <font>
      <b/>
      <sz val="22"/>
      <name val="Arial"/>
      <family val="2"/>
    </font>
    <font>
      <sz val="18"/>
      <name val="Arial"/>
      <family val="2"/>
    </font>
    <font>
      <b/>
      <sz val="24"/>
      <name val="Calibri"/>
      <family val="2"/>
    </font>
    <font>
      <u/>
      <sz val="10"/>
      <name val="Arial"/>
      <family val="2"/>
    </font>
    <font>
      <b/>
      <sz val="11"/>
      <name val="Calibri"/>
      <family val="2"/>
    </font>
    <font>
      <sz val="7"/>
      <name val="Verdana"/>
      <family val="2"/>
    </font>
    <font>
      <sz val="7"/>
      <name val="Calibri"/>
      <family val="2"/>
    </font>
    <font>
      <b/>
      <sz val="10"/>
      <color indexed="16"/>
      <name val="Arial"/>
      <family val="2"/>
    </font>
    <font>
      <sz val="11"/>
      <color indexed="16"/>
      <name val="Calibri"/>
      <family val="2"/>
    </font>
    <font>
      <b/>
      <sz val="11"/>
      <color indexed="16"/>
      <name val="Calibri"/>
      <family val="2"/>
    </font>
    <font>
      <sz val="8"/>
      <name val="Calibri"/>
      <family val="2"/>
    </font>
  </fonts>
  <fills count="11">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indexed="42"/>
        <bgColor indexed="64"/>
      </patternFill>
    </fill>
    <fill>
      <patternFill patternType="solid">
        <fgColor indexed="12"/>
        <bgColor indexed="64"/>
      </patternFill>
    </fill>
    <fill>
      <patternFill patternType="solid">
        <fgColor indexed="17"/>
        <bgColor indexed="64"/>
      </patternFill>
    </fill>
    <fill>
      <patternFill patternType="solid">
        <fgColor indexed="18"/>
        <bgColor indexed="64"/>
      </patternFill>
    </fill>
    <fill>
      <patternFill patternType="solid">
        <fgColor indexed="58"/>
        <bgColor indexed="64"/>
      </patternFill>
    </fill>
    <fill>
      <patternFill patternType="solid">
        <fgColor theme="8" tint="0.79998168889431442"/>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9"/>
      </left>
      <right style="thin">
        <color indexed="9"/>
      </right>
      <top/>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right style="thin">
        <color indexed="22"/>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28">
    <xf numFmtId="0" fontId="0" fillId="0" borderId="0" xfId="0"/>
    <xf numFmtId="0" fontId="11" fillId="0" borderId="0" xfId="0" applyFont="1" applyBorder="1"/>
    <xf numFmtId="0" fontId="18" fillId="0" borderId="0" xfId="0" applyFont="1" applyFill="1" applyBorder="1" applyAlignment="1">
      <alignment horizontal="justify" vertical="center"/>
    </xf>
    <xf numFmtId="0" fontId="18" fillId="0" borderId="0" xfId="0" applyFont="1" applyFill="1" applyBorder="1" applyAlignment="1">
      <alignment horizontal="center" vertical="center"/>
    </xf>
    <xf numFmtId="0" fontId="18" fillId="0" borderId="0" xfId="0" applyFont="1" applyFill="1" applyBorder="1" applyAlignment="1">
      <alignment horizontal="distributed"/>
    </xf>
    <xf numFmtId="0" fontId="19" fillId="0" borderId="0" xfId="0" applyFont="1" applyFill="1" applyBorder="1" applyAlignment="1">
      <alignment horizontal="center" vertical="justify"/>
    </xf>
    <xf numFmtId="0" fontId="1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1" fillId="0" borderId="0" xfId="0" applyFont="1" applyBorder="1" applyAlignment="1">
      <alignment vertical="center"/>
    </xf>
    <xf numFmtId="0" fontId="11" fillId="2" borderId="1" xfId="0" applyFont="1" applyFill="1" applyBorder="1" applyAlignment="1">
      <alignment horizontal="center" vertical="center"/>
    </xf>
    <xf numFmtId="9" fontId="11" fillId="2" borderId="1" xfId="0" applyNumberFormat="1" applyFont="1" applyFill="1" applyBorder="1" applyAlignment="1">
      <alignment horizontal="center" vertical="center"/>
    </xf>
    <xf numFmtId="9" fontId="11" fillId="2" borderId="1" xfId="0" applyNumberFormat="1" applyFont="1" applyFill="1" applyBorder="1" applyAlignment="1">
      <alignment vertical="center"/>
    </xf>
    <xf numFmtId="0" fontId="11" fillId="4" borderId="0" xfId="0" applyFont="1" applyFill="1" applyBorder="1"/>
    <xf numFmtId="0" fontId="11" fillId="4" borderId="0" xfId="0" applyFont="1" applyFill="1" applyBorder="1" applyAlignment="1">
      <alignment vertical="center"/>
    </xf>
    <xf numFmtId="0" fontId="11" fillId="4" borderId="0" xfId="0" applyFont="1" applyFill="1" applyBorder="1" applyAlignment="1">
      <alignment horizontal="right" vertical="center" indent="1"/>
    </xf>
    <xf numFmtId="0" fontId="11" fillId="4" borderId="0" xfId="0" applyFont="1" applyFill="1" applyBorder="1" applyAlignment="1"/>
    <xf numFmtId="0" fontId="11" fillId="4" borderId="0" xfId="0" applyFont="1" applyFill="1" applyBorder="1" applyAlignment="1">
      <alignment horizontal="center"/>
    </xf>
    <xf numFmtId="9" fontId="11" fillId="4" borderId="0"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5" fillId="4" borderId="0" xfId="0" applyFont="1" applyFill="1" applyBorder="1" applyAlignment="1">
      <alignment horizontal="right" indent="2"/>
    </xf>
    <xf numFmtId="9" fontId="11" fillId="4" borderId="1" xfId="0" applyNumberFormat="1" applyFont="1" applyFill="1" applyBorder="1" applyAlignment="1">
      <alignment vertical="center"/>
    </xf>
    <xf numFmtId="0" fontId="11" fillId="5" borderId="0" xfId="0" applyFont="1" applyFill="1" applyBorder="1" applyAlignment="1">
      <alignment vertical="center"/>
    </xf>
    <xf numFmtId="0" fontId="11" fillId="5" borderId="0" xfId="0" applyFont="1" applyFill="1" applyBorder="1" applyAlignment="1">
      <alignment vertical="center"/>
    </xf>
    <xf numFmtId="0" fontId="17" fillId="5" borderId="0" xfId="0" applyFont="1" applyFill="1" applyBorder="1" applyAlignment="1">
      <alignment horizontal="right" vertical="center"/>
    </xf>
    <xf numFmtId="2" fontId="11" fillId="0" borderId="0" xfId="0" applyNumberFormat="1" applyFont="1" applyBorder="1" applyAlignment="1">
      <alignment vertical="center"/>
    </xf>
    <xf numFmtId="2" fontId="11" fillId="0" borderId="0" xfId="0" applyNumberFormat="1" applyFont="1" applyBorder="1"/>
    <xf numFmtId="0" fontId="11" fillId="0" borderId="0" xfId="0" applyFont="1" applyFill="1" applyBorder="1" applyAlignment="1">
      <alignment horizontal="justify" vertical="center"/>
    </xf>
    <xf numFmtId="2" fontId="11" fillId="0" borderId="0" xfId="0" applyNumberFormat="1" applyFont="1" applyFill="1" applyBorder="1" applyAlignment="1">
      <alignment horizontal="justify" vertical="center"/>
    </xf>
    <xf numFmtId="0" fontId="11" fillId="0" borderId="0" xfId="0" applyFont="1" applyFill="1" applyBorder="1"/>
    <xf numFmtId="0" fontId="11" fillId="0" borderId="0" xfId="0" applyFont="1" applyFill="1" applyBorder="1"/>
    <xf numFmtId="2" fontId="11" fillId="0" borderId="0" xfId="0" applyNumberFormat="1" applyFont="1" applyFill="1" applyBorder="1"/>
    <xf numFmtId="0" fontId="11" fillId="0" borderId="2" xfId="0" applyFont="1" applyFill="1" applyBorder="1"/>
    <xf numFmtId="0" fontId="11" fillId="0" borderId="3" xfId="0" applyFont="1" applyFill="1" applyBorder="1"/>
    <xf numFmtId="0" fontId="11" fillId="0" borderId="0" xfId="0" applyFont="1" applyFill="1" applyBorder="1" applyAlignment="1">
      <alignment vertical="center"/>
    </xf>
    <xf numFmtId="0" fontId="11" fillId="0" borderId="0" xfId="0" applyFont="1" applyFill="1" applyBorder="1" applyAlignment="1">
      <alignment vertical="center"/>
    </xf>
    <xf numFmtId="2" fontId="11" fillId="0" borderId="0" xfId="0" applyNumberFormat="1" applyFont="1" applyFill="1" applyBorder="1" applyAlignment="1">
      <alignment vertical="center"/>
    </xf>
    <xf numFmtId="0" fontId="20" fillId="0" borderId="0" xfId="0" applyFont="1" applyFill="1" applyBorder="1" applyAlignment="1">
      <alignment vertical="center"/>
    </xf>
    <xf numFmtId="10" fontId="20" fillId="0" borderId="0" xfId="0" applyNumberFormat="1" applyFont="1" applyFill="1" applyBorder="1" applyAlignment="1">
      <alignment horizontal="center" vertical="center"/>
    </xf>
    <xf numFmtId="164" fontId="20" fillId="0" borderId="0" xfId="0" applyNumberFormat="1" applyFont="1" applyFill="1" applyBorder="1" applyAlignment="1">
      <alignment vertical="center"/>
    </xf>
    <xf numFmtId="2" fontId="20" fillId="0" borderId="0" xfId="0" applyNumberFormat="1" applyFont="1" applyFill="1" applyBorder="1" applyAlignment="1">
      <alignment vertical="center"/>
    </xf>
    <xf numFmtId="8" fontId="20" fillId="0" borderId="0" xfId="0" applyNumberFormat="1" applyFont="1" applyFill="1" applyBorder="1" applyAlignment="1">
      <alignment vertical="center"/>
    </xf>
    <xf numFmtId="0" fontId="20" fillId="0" borderId="4" xfId="0" applyFont="1" applyFill="1" applyBorder="1" applyAlignment="1">
      <alignment vertical="center"/>
    </xf>
    <xf numFmtId="164" fontId="20" fillId="0" borderId="4" xfId="0" applyNumberFormat="1" applyFont="1" applyFill="1" applyBorder="1" applyAlignment="1">
      <alignment vertical="center"/>
    </xf>
    <xf numFmtId="0" fontId="20" fillId="0" borderId="0" xfId="0" applyFont="1" applyFill="1" applyBorder="1" applyAlignment="1">
      <alignment horizontal="left" vertical="center" indent="1"/>
    </xf>
    <xf numFmtId="0" fontId="25" fillId="6" borderId="0" xfId="0" applyFont="1" applyFill="1" applyBorder="1" applyAlignment="1">
      <alignment horizontal="center" vertical="center"/>
    </xf>
    <xf numFmtId="0" fontId="25" fillId="6" borderId="0" xfId="0" applyFont="1" applyFill="1" applyBorder="1" applyAlignment="1">
      <alignment horizontal="center" vertical="center" wrapText="1"/>
    </xf>
    <xf numFmtId="0" fontId="25" fillId="6" borderId="0" xfId="0" applyFont="1" applyFill="1" applyBorder="1" applyAlignment="1">
      <alignment horizontal="distributed" vertical="center"/>
    </xf>
    <xf numFmtId="4" fontId="26" fillId="5" borderId="0" xfId="0" applyNumberFormat="1" applyFont="1" applyFill="1" applyBorder="1" applyAlignment="1">
      <alignment horizontal="center" vertical="center"/>
    </xf>
    <xf numFmtId="0" fontId="26" fillId="5" borderId="0" xfId="0" applyFont="1" applyFill="1" applyBorder="1" applyAlignment="1">
      <alignment horizontal="right" vertical="center"/>
    </xf>
    <xf numFmtId="0" fontId="11" fillId="5" borderId="0" xfId="0" applyFont="1" applyFill="1" applyBorder="1" applyAlignment="1">
      <alignment horizontal="left" vertical="center" indent="2"/>
    </xf>
    <xf numFmtId="0" fontId="11" fillId="7" borderId="0" xfId="0" applyFont="1" applyFill="1" applyBorder="1" applyAlignment="1">
      <alignment vertical="center"/>
    </xf>
    <xf numFmtId="0" fontId="26" fillId="5" borderId="0" xfId="0" applyFont="1" applyFill="1" applyBorder="1" applyAlignment="1">
      <alignment horizontal="left" vertical="center" indent="2"/>
    </xf>
    <xf numFmtId="165" fontId="26" fillId="5" borderId="0" xfId="0" applyNumberFormat="1" applyFont="1" applyFill="1" applyBorder="1" applyAlignment="1">
      <alignment horizontal="left" vertical="center" indent="1"/>
    </xf>
    <xf numFmtId="4" fontId="27" fillId="5" borderId="0" xfId="0" applyNumberFormat="1" applyFont="1" applyFill="1" applyBorder="1" applyAlignment="1">
      <alignment vertical="center"/>
    </xf>
    <xf numFmtId="0" fontId="27" fillId="5" borderId="0" xfId="0" applyFont="1" applyFill="1" applyBorder="1" applyAlignment="1">
      <alignment vertical="center"/>
    </xf>
    <xf numFmtId="0" fontId="27" fillId="5" borderId="0" xfId="0" applyFont="1" applyFill="1" applyBorder="1" applyAlignment="1">
      <alignment vertical="center"/>
    </xf>
    <xf numFmtId="0" fontId="27" fillId="5" borderId="0" xfId="0" applyFont="1" applyFill="1" applyBorder="1" applyAlignment="1">
      <alignment horizontal="right" vertical="center"/>
    </xf>
    <xf numFmtId="165" fontId="27" fillId="5" borderId="0" xfId="0" applyNumberFormat="1" applyFont="1" applyFill="1" applyBorder="1" applyAlignment="1">
      <alignment horizontal="center" vertical="center"/>
    </xf>
    <xf numFmtId="0" fontId="26" fillId="5" borderId="0" xfId="0" applyFont="1" applyFill="1" applyBorder="1" applyAlignment="1">
      <alignment vertical="center"/>
    </xf>
    <xf numFmtId="0" fontId="28" fillId="4" borderId="0" xfId="0" applyFont="1" applyFill="1" applyBorder="1" applyAlignment="1">
      <alignment horizontal="right" vertical="center" indent="1"/>
    </xf>
    <xf numFmtId="0" fontId="29" fillId="4" borderId="0" xfId="0" applyFont="1" applyFill="1" applyBorder="1" applyAlignment="1">
      <alignment horizontal="right" vertical="center"/>
    </xf>
    <xf numFmtId="0" fontId="11" fillId="2" borderId="1" xfId="0" applyFont="1" applyFill="1" applyBorder="1" applyAlignment="1">
      <alignment horizontal="right" vertical="center" indent="1"/>
    </xf>
    <xf numFmtId="3" fontId="11" fillId="2" borderId="1" xfId="0" applyNumberFormat="1" applyFont="1" applyFill="1" applyBorder="1" applyAlignment="1">
      <alignment horizontal="right" vertical="center" indent="1"/>
    </xf>
    <xf numFmtId="0" fontId="20" fillId="0" borderId="0" xfId="0" applyFont="1" applyFill="1" applyBorder="1" applyAlignment="1">
      <alignment horizontal="right" vertical="center" indent="1"/>
    </xf>
    <xf numFmtId="164" fontId="20" fillId="0" borderId="0" xfId="0" applyNumberFormat="1" applyFont="1" applyFill="1" applyBorder="1" applyAlignment="1">
      <alignment horizontal="right" vertical="center" indent="1"/>
    </xf>
    <xf numFmtId="0" fontId="20" fillId="0" borderId="0" xfId="0" applyFont="1" applyFill="1" applyBorder="1" applyAlignment="1">
      <alignment horizontal="right" vertical="center" indent="1"/>
    </xf>
    <xf numFmtId="164" fontId="20" fillId="0" borderId="0" xfId="0" applyNumberFormat="1" applyFont="1" applyFill="1" applyBorder="1" applyAlignment="1">
      <alignment horizontal="right" vertical="center" indent="1"/>
    </xf>
    <xf numFmtId="4" fontId="26" fillId="5" borderId="0" xfId="0" applyNumberFormat="1" applyFont="1" applyFill="1" applyBorder="1" applyAlignment="1">
      <alignment horizontal="left" vertical="center" indent="1"/>
    </xf>
    <xf numFmtId="3" fontId="11" fillId="4" borderId="0" xfId="0" applyNumberFormat="1" applyFont="1" applyFill="1" applyBorder="1" applyAlignment="1">
      <alignment horizontal="right" vertical="center" indent="1"/>
    </xf>
    <xf numFmtId="0" fontId="21" fillId="5" borderId="0" xfId="0" applyFont="1" applyFill="1" applyBorder="1" applyAlignment="1">
      <alignment horizontal="left" vertical="center" indent="2"/>
    </xf>
    <xf numFmtId="0" fontId="30" fillId="5" borderId="0" xfId="0" applyFont="1" applyFill="1" applyBorder="1" applyAlignment="1">
      <alignment horizontal="center" vertical="center"/>
    </xf>
    <xf numFmtId="0" fontId="30" fillId="7" borderId="0" xfId="0" applyFont="1" applyFill="1" applyBorder="1" applyAlignment="1">
      <alignment vertical="center"/>
    </xf>
    <xf numFmtId="0" fontId="30" fillId="5" borderId="0" xfId="0" applyFont="1" applyFill="1" applyBorder="1" applyAlignment="1">
      <alignment vertical="center"/>
    </xf>
    <xf numFmtId="0" fontId="30" fillId="7" borderId="0" xfId="0" applyFont="1" applyFill="1" applyBorder="1" applyAlignment="1">
      <alignment horizontal="left" vertical="center" indent="2"/>
    </xf>
    <xf numFmtId="0" fontId="30" fillId="5" borderId="0" xfId="0" applyFont="1" applyFill="1" applyBorder="1" applyAlignment="1">
      <alignment horizontal="left" vertical="center" indent="2"/>
    </xf>
    <xf numFmtId="0" fontId="27" fillId="5" borderId="0" xfId="0" applyFont="1" applyFill="1" applyBorder="1" applyAlignment="1">
      <alignment horizontal="left" vertical="center" indent="2"/>
    </xf>
    <xf numFmtId="0" fontId="31" fillId="0" borderId="0" xfId="0" applyFont="1" applyBorder="1" applyAlignment="1">
      <alignment vertical="center"/>
    </xf>
    <xf numFmtId="2" fontId="31" fillId="0" borderId="0" xfId="0" applyNumberFormat="1" applyFont="1" applyBorder="1" applyAlignment="1">
      <alignment vertical="center"/>
    </xf>
    <xf numFmtId="0" fontId="21" fillId="3" borderId="0" xfId="0" applyFont="1" applyFill="1" applyBorder="1" applyAlignment="1">
      <alignment horizontal="left" vertical="center" indent="1"/>
    </xf>
    <xf numFmtId="4" fontId="21" fillId="3" borderId="0" xfId="0" applyNumberFormat="1" applyFont="1" applyFill="1" applyBorder="1" applyAlignment="1">
      <alignment horizontal="left" vertical="center" indent="1"/>
    </xf>
    <xf numFmtId="0" fontId="11" fillId="0" borderId="0" xfId="0" applyFont="1" applyBorder="1" applyAlignment="1">
      <alignment horizontal="left" vertical="center" indent="1"/>
    </xf>
    <xf numFmtId="2" fontId="11" fillId="0" borderId="0" xfId="0" applyNumberFormat="1" applyFont="1" applyBorder="1" applyAlignment="1">
      <alignment horizontal="left" vertical="center" indent="1"/>
    </xf>
    <xf numFmtId="0" fontId="33" fillId="0" borderId="0" xfId="0" applyFont="1" applyFill="1" applyBorder="1" applyAlignment="1">
      <alignment vertical="center"/>
    </xf>
    <xf numFmtId="0" fontId="34" fillId="0" borderId="0" xfId="0" applyFont="1" applyFill="1" applyBorder="1" applyAlignment="1"/>
    <xf numFmtId="0" fontId="2" fillId="0" borderId="0" xfId="0" applyFont="1" applyFill="1" applyBorder="1"/>
    <xf numFmtId="2" fontId="2" fillId="0" borderId="0" xfId="0" applyNumberFormat="1" applyFont="1" applyFill="1" applyBorder="1"/>
    <xf numFmtId="0" fontId="2" fillId="0" borderId="0" xfId="0" applyFont="1" applyFill="1" applyBorder="1" applyAlignment="1"/>
    <xf numFmtId="0" fontId="2" fillId="0" borderId="0" xfId="0" applyFont="1" applyFill="1" applyBorder="1" applyAlignment="1">
      <alignment horizontal="right"/>
    </xf>
    <xf numFmtId="0" fontId="35" fillId="0" borderId="0" xfId="1" applyFont="1" applyBorder="1" applyAlignment="1" applyProtection="1"/>
    <xf numFmtId="0" fontId="2" fillId="0" borderId="0" xfId="0" applyFont="1" applyBorder="1"/>
    <xf numFmtId="0" fontId="5" fillId="0" borderId="0" xfId="0" applyFont="1" applyBorder="1" applyAlignment="1">
      <alignment horizontal="right" readingOrder="1"/>
    </xf>
    <xf numFmtId="0" fontId="2" fillId="0" borderId="0" xfId="0" applyFont="1" applyFill="1" applyBorder="1" applyAlignment="1">
      <alignment horizontal="left"/>
    </xf>
    <xf numFmtId="0" fontId="37" fillId="0" borderId="0" xfId="0" applyFont="1" applyFill="1" applyBorder="1"/>
    <xf numFmtId="0" fontId="38" fillId="0" borderId="0" xfId="0" applyFont="1" applyFill="1" applyBorder="1" applyAlignment="1">
      <alignment horizontal="left"/>
    </xf>
    <xf numFmtId="0" fontId="38" fillId="0" borderId="0" xfId="0" applyFont="1" applyFill="1" applyBorder="1"/>
    <xf numFmtId="0" fontId="40" fillId="0" borderId="0" xfId="0" applyFont="1" applyFill="1" applyBorder="1" applyAlignment="1">
      <alignment horizontal="left"/>
    </xf>
    <xf numFmtId="0" fontId="11" fillId="10" borderId="0" xfId="0" applyFont="1" applyFill="1" applyBorder="1" applyAlignment="1">
      <alignment vertical="center"/>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0" xfId="0" applyFont="1" applyFill="1" applyBorder="1" applyAlignment="1">
      <alignment horizontal="right" vertical="center"/>
    </xf>
    <xf numFmtId="4" fontId="26" fillId="10" borderId="0" xfId="0" applyNumberFormat="1" applyFont="1" applyFill="1" applyBorder="1" applyAlignment="1">
      <alignment horizontal="center" vertical="center"/>
    </xf>
    <xf numFmtId="0" fontId="16" fillId="10" borderId="0" xfId="0" applyFont="1" applyFill="1" applyBorder="1" applyAlignment="1">
      <alignment horizontal="right" vertical="center"/>
    </xf>
    <xf numFmtId="4" fontId="11" fillId="10" borderId="0" xfId="0" applyNumberFormat="1" applyFont="1" applyFill="1" applyBorder="1" applyAlignment="1">
      <alignment vertical="center"/>
    </xf>
    <xf numFmtId="0" fontId="13" fillId="0" borderId="0" xfId="1" applyFont="1" applyFill="1" applyBorder="1" applyAlignment="1" applyProtection="1">
      <alignment horizontal="right"/>
    </xf>
    <xf numFmtId="0" fontId="12" fillId="0" borderId="0" xfId="1" applyFont="1" applyFill="1" applyBorder="1" applyAlignment="1" applyProtection="1">
      <alignment horizontal="right"/>
    </xf>
    <xf numFmtId="0" fontId="11" fillId="0" borderId="0" xfId="0" applyFont="1" applyFill="1" applyBorder="1" applyAlignment="1"/>
    <xf numFmtId="0" fontId="12" fillId="0" borderId="0" xfId="1" applyFont="1" applyFill="1" applyBorder="1" applyAlignment="1" applyProtection="1"/>
    <xf numFmtId="0" fontId="24" fillId="0" borderId="0" xfId="1" applyFont="1" applyFill="1" applyBorder="1" applyAlignment="1" applyProtection="1">
      <alignment horizontal="right"/>
    </xf>
    <xf numFmtId="0" fontId="21" fillId="3" borderId="0" xfId="0" applyFont="1" applyFill="1" applyBorder="1" applyAlignment="1">
      <alignment horizontal="left" vertical="center"/>
    </xf>
    <xf numFmtId="0" fontId="28" fillId="4" borderId="0" xfId="0" applyFont="1" applyFill="1" applyBorder="1" applyAlignment="1">
      <alignment horizontal="right" vertical="center" indent="1"/>
    </xf>
    <xf numFmtId="0" fontId="28" fillId="4" borderId="5" xfId="0" applyFont="1" applyFill="1" applyBorder="1" applyAlignment="1">
      <alignment horizontal="right" vertical="center" indent="1"/>
    </xf>
    <xf numFmtId="0" fontId="21" fillId="8" borderId="0" xfId="0" applyFont="1" applyFill="1" applyBorder="1" applyAlignment="1">
      <alignment horizontal="left" vertical="center" indent="1"/>
    </xf>
    <xf numFmtId="0" fontId="26" fillId="5" borderId="0" xfId="0" applyFont="1" applyFill="1" applyBorder="1" applyAlignment="1">
      <alignment horizontal="left" vertical="center" indent="2"/>
    </xf>
    <xf numFmtId="0" fontId="11" fillId="0" borderId="0" xfId="0" applyFont="1" applyFill="1" applyBorder="1" applyAlignment="1">
      <alignment horizontal="center"/>
    </xf>
    <xf numFmtId="0" fontId="23" fillId="4" borderId="0" xfId="0" applyFont="1" applyFill="1" applyBorder="1" applyAlignment="1">
      <alignment horizontal="center" vertical="center"/>
    </xf>
    <xf numFmtId="0" fontId="30" fillId="7" borderId="0" xfId="0" applyFont="1" applyFill="1" applyBorder="1" applyAlignment="1">
      <alignment horizontal="left" vertical="center" indent="2"/>
    </xf>
    <xf numFmtId="4" fontId="26" fillId="5" borderId="0" xfId="0" applyNumberFormat="1" applyFont="1" applyFill="1" applyBorder="1" applyAlignment="1">
      <alignment horizontal="center" vertical="center"/>
    </xf>
    <xf numFmtId="0" fontId="21" fillId="9" borderId="0" xfId="0" applyFont="1" applyFill="1" applyBorder="1" applyAlignment="1">
      <alignment horizontal="left" vertical="center" indent="1"/>
    </xf>
    <xf numFmtId="0" fontId="22" fillId="6" borderId="0" xfId="0" applyFont="1" applyFill="1" applyBorder="1" applyAlignment="1">
      <alignment horizontal="center" vertical="center"/>
    </xf>
    <xf numFmtId="4" fontId="26" fillId="5" borderId="0" xfId="0" applyNumberFormat="1" applyFont="1" applyFill="1" applyBorder="1" applyAlignment="1">
      <alignment horizontal="left" vertical="center" indent="1"/>
    </xf>
    <xf numFmtId="165" fontId="26" fillId="5" borderId="0" xfId="0" applyNumberFormat="1" applyFont="1" applyFill="1" applyBorder="1" applyAlignment="1">
      <alignment horizontal="left" vertical="center" indent="1"/>
    </xf>
    <xf numFmtId="0" fontId="11"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 fillId="4" borderId="0" xfId="0" applyFont="1" applyFill="1" applyBorder="1" applyAlignment="1">
      <alignment horizontal="left"/>
    </xf>
    <xf numFmtId="0" fontId="2" fillId="0" borderId="0" xfId="0" applyFont="1" applyFill="1" applyBorder="1" applyAlignment="1">
      <alignment horizontal="left" vertical="justify"/>
    </xf>
    <xf numFmtId="0" fontId="2" fillId="0" borderId="0" xfId="0" applyFont="1" applyFill="1" applyBorder="1" applyAlignment="1">
      <alignment horizontal="left"/>
    </xf>
    <xf numFmtId="0" fontId="40" fillId="0" borderId="0" xfId="0" applyFont="1" applyFill="1" applyBorder="1" applyAlignment="1">
      <alignment horizontal="left"/>
    </xf>
    <xf numFmtId="0" fontId="2" fillId="0" borderId="0" xfId="0" applyFont="1" applyFill="1" applyBorder="1" applyAlignment="1">
      <alignment horizontal="left" wrapText="1"/>
    </xf>
  </cellXfs>
  <cellStyles count="2">
    <cellStyle name="Hyperlink" xfId="1" builtinId="8"/>
    <cellStyle name="Normal" xfId="0" builtinId="0"/>
  </cellStyles>
  <dxfs count="10">
    <dxf>
      <font>
        <condense val="0"/>
        <extend val="0"/>
        <color indexed="23"/>
      </font>
      <fill>
        <patternFill>
          <bgColor indexed="55"/>
        </patternFill>
      </fill>
      <border>
        <left style="thin">
          <color indexed="22"/>
        </left>
        <right style="thin">
          <color indexed="22"/>
        </right>
        <top style="thin">
          <color indexed="22"/>
        </top>
        <bottom style="thin">
          <color indexed="22"/>
        </bottom>
      </border>
    </dxf>
    <dxf>
      <font>
        <condense val="0"/>
        <extend val="0"/>
        <color indexed="22"/>
      </font>
    </dxf>
    <dxf>
      <font>
        <color theme="0" tint="-0.24994659260841701"/>
      </font>
    </dxf>
    <dxf>
      <font>
        <color indexed="9"/>
      </font>
      <fill>
        <patternFill patternType="solid">
          <bgColor indexed="9"/>
        </patternFill>
      </fill>
      <border>
        <left style="thin">
          <color indexed="9"/>
        </left>
        <right style="thin">
          <color indexed="9"/>
        </right>
        <top style="thin">
          <color indexed="9"/>
        </top>
        <bottom style="thin">
          <color indexed="9"/>
        </bottom>
      </border>
    </dxf>
    <dxf>
      <font>
        <color indexed="9"/>
      </font>
      <fill>
        <patternFill>
          <bgColor indexed="9"/>
        </patternFill>
      </fill>
      <border>
        <left style="thin">
          <color indexed="9"/>
        </left>
        <right style="thin">
          <color indexed="9"/>
        </right>
        <top style="thin">
          <color indexed="9"/>
        </top>
        <bottom style="thin">
          <color indexed="9"/>
        </bottom>
      </border>
    </dxf>
    <dxf>
      <fill>
        <patternFill>
          <bgColor indexed="22"/>
        </patternFill>
      </fill>
    </dxf>
    <dxf>
      <font>
        <condense val="0"/>
        <extend val="0"/>
        <color indexed="9"/>
      </font>
      <fill>
        <patternFill patternType="none">
          <bgColor indexed="65"/>
        </patternFill>
      </fill>
    </dxf>
    <dxf>
      <fill>
        <patternFill>
          <bgColor indexed="22"/>
        </patternFill>
      </fill>
    </dxf>
    <dxf>
      <font>
        <condense val="0"/>
        <extend val="0"/>
        <color indexed="9"/>
      </font>
      <fill>
        <patternFill patternType="none">
          <bgColor indexed="65"/>
        </patternFill>
      </fill>
      <border>
        <left style="thin">
          <color indexed="9"/>
        </left>
        <right style="thin">
          <color indexed="9"/>
        </right>
        <top style="thin">
          <color indexed="9"/>
        </top>
        <bottom style="thin">
          <color indexed="9"/>
        </bottom>
      </border>
    </dxf>
    <dxf>
      <font>
        <color indexed="9"/>
      </font>
      <fill>
        <patternFill>
          <bgColor indexed="9"/>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59907300115874E-2"/>
          <c:y val="0.11241610738255034"/>
          <c:w val="0.90961761297798382"/>
          <c:h val="0.82885906040268453"/>
        </c:manualLayout>
      </c:layout>
      <c:areaChart>
        <c:grouping val="stacked"/>
        <c:varyColors val="0"/>
        <c:ser>
          <c:idx val="1"/>
          <c:order val="0"/>
          <c:tx>
            <c:v>Investments</c:v>
          </c:tx>
          <c:spPr>
            <a:solidFill>
              <a:srgbClr val="7FA516"/>
            </a:solidFill>
            <a:ln w="25400">
              <a:noFill/>
            </a:ln>
          </c:spPr>
          <c:cat>
            <c:numRef>
              <c:f>[0]!Years</c:f>
              <c:numCache>
                <c:formatCode>General</c:formatCode>
                <c:ptCount val="36"/>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numCache>
            </c:numRef>
          </c:cat>
          <c:val>
            <c:numRef>
              <c:f>[0]!Investments</c:f>
              <c:numCache>
                <c:formatCode>General</c:formatCode>
                <c:ptCount val="36"/>
                <c:pt idx="1">
                  <c:v>10000</c:v>
                </c:pt>
                <c:pt idx="2" formatCode="#,##0.0">
                  <c:v>13000</c:v>
                </c:pt>
                <c:pt idx="3" formatCode="#,##0.0">
                  <c:v>16000</c:v>
                </c:pt>
                <c:pt idx="4" formatCode="#,##0.0">
                  <c:v>19000</c:v>
                </c:pt>
                <c:pt idx="5" formatCode="#,##0.0">
                  <c:v>22000</c:v>
                </c:pt>
                <c:pt idx="6" formatCode="#,##0.0">
                  <c:v>25000</c:v>
                </c:pt>
                <c:pt idx="7" formatCode="#,##0.0">
                  <c:v>28000</c:v>
                </c:pt>
                <c:pt idx="8" formatCode="#,##0.0">
                  <c:v>31000</c:v>
                </c:pt>
                <c:pt idx="9" formatCode="#,##0.0">
                  <c:v>34000</c:v>
                </c:pt>
                <c:pt idx="10" formatCode="#,##0.0">
                  <c:v>37000</c:v>
                </c:pt>
                <c:pt idx="11" formatCode="#,##0.0">
                  <c:v>40000</c:v>
                </c:pt>
                <c:pt idx="12" formatCode="#,##0.0">
                  <c:v>43000</c:v>
                </c:pt>
                <c:pt idx="13" formatCode="#,##0.0">
                  <c:v>46000</c:v>
                </c:pt>
                <c:pt idx="14" formatCode="#,##0.0">
                  <c:v>49000</c:v>
                </c:pt>
                <c:pt idx="15" formatCode="#,##0.0">
                  <c:v>52000</c:v>
                </c:pt>
                <c:pt idx="16" formatCode="#,##0.0">
                  <c:v>55000</c:v>
                </c:pt>
                <c:pt idx="17" formatCode="#,##0.0">
                  <c:v>58000</c:v>
                </c:pt>
                <c:pt idx="18" formatCode="#,##0.0">
                  <c:v>61000</c:v>
                </c:pt>
                <c:pt idx="19" formatCode="#,##0.0">
                  <c:v>64000</c:v>
                </c:pt>
                <c:pt idx="20" formatCode="#,##0.0">
                  <c:v>67000</c:v>
                </c:pt>
                <c:pt idx="21" formatCode="#,##0.0">
                  <c:v>70000</c:v>
                </c:pt>
                <c:pt idx="22" formatCode="#,##0.0">
                  <c:v>73000</c:v>
                </c:pt>
                <c:pt idx="23" formatCode="#,##0.0">
                  <c:v>76000</c:v>
                </c:pt>
                <c:pt idx="24" formatCode="#,##0.0">
                  <c:v>79000</c:v>
                </c:pt>
                <c:pt idx="25" formatCode="#,##0.0">
                  <c:v>82000</c:v>
                </c:pt>
                <c:pt idx="26" formatCode="#,##0.0">
                  <c:v>85000</c:v>
                </c:pt>
                <c:pt idx="27" formatCode="#,##0.0">
                  <c:v>88000</c:v>
                </c:pt>
                <c:pt idx="28" formatCode="#,##0.0">
                  <c:v>91000</c:v>
                </c:pt>
                <c:pt idx="29" formatCode="#,##0.0">
                  <c:v>94000</c:v>
                </c:pt>
                <c:pt idx="30" formatCode="#,##0.0">
                  <c:v>97000</c:v>
                </c:pt>
                <c:pt idx="31" formatCode="#,##0.0">
                  <c:v>100000</c:v>
                </c:pt>
                <c:pt idx="32" formatCode="#,##0.0">
                  <c:v>103000</c:v>
                </c:pt>
                <c:pt idx="33" formatCode="#,##0.0">
                  <c:v>106000</c:v>
                </c:pt>
                <c:pt idx="34" formatCode="#,##0.0">
                  <c:v>109000</c:v>
                </c:pt>
                <c:pt idx="35" formatCode="#,##0.0">
                  <c:v>112000</c:v>
                </c:pt>
              </c:numCache>
            </c:numRef>
          </c:val>
        </c:ser>
        <c:ser>
          <c:idx val="0"/>
          <c:order val="1"/>
          <c:tx>
            <c:v>Interest</c:v>
          </c:tx>
          <c:spPr>
            <a:solidFill>
              <a:srgbClr val="4578B5"/>
            </a:solidFill>
            <a:ln w="25400">
              <a:noFill/>
            </a:ln>
          </c:spPr>
          <c:cat>
            <c:numRef>
              <c:f>[0]!Years</c:f>
              <c:numCache>
                <c:formatCode>General</c:formatCode>
                <c:ptCount val="36"/>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numCache>
            </c:numRef>
          </c:cat>
          <c:val>
            <c:numRef>
              <c:f>[0]!Interest</c:f>
              <c:numCache>
                <c:formatCode>General</c:formatCode>
                <c:ptCount val="36"/>
                <c:pt idx="0">
                  <c:v>0</c:v>
                </c:pt>
                <c:pt idx="1">
                  <c:v>0</c:v>
                </c:pt>
                <c:pt idx="2">
                  <c:v>385.45663806389314</c:v>
                </c:pt>
                <c:pt idx="3">
                  <c:v>895.25312169585777</c:v>
                </c:pt>
                <c:pt idx="4">
                  <c:v>1533.9561604564515</c:v>
                </c:pt>
                <c:pt idx="5">
                  <c:v>2306.3001883883908</c:v>
                </c:pt>
                <c:pt idx="6">
                  <c:v>3217.1935241416077</c:v>
                </c:pt>
                <c:pt idx="7">
                  <c:v>4271.7247573451523</c:v>
                </c:pt>
                <c:pt idx="8">
                  <c:v>5475.1693695355143</c:v>
                </c:pt>
                <c:pt idx="9">
                  <c:v>6832.9965982560325</c:v>
                </c:pt>
                <c:pt idx="10">
                  <c:v>8350.8765532584985</c:v>
                </c:pt>
                <c:pt idx="11">
                  <c:v>10034.687594066081</c:v>
                </c:pt>
                <c:pt idx="12">
                  <c:v>11890.523978496767</c:v>
                </c:pt>
                <c:pt idx="13">
                  <c:v>13924.703792099013</c:v>
                </c:pt>
                <c:pt idx="14">
                  <c:v>16143.777168816918</c:v>
                </c:pt>
                <c:pt idx="15">
                  <c:v>18554.534813581064</c:v>
                </c:pt>
                <c:pt idx="16">
                  <c:v>21164.016837913983</c:v>
                </c:pt>
                <c:pt idx="17">
                  <c:v>23979.521920046667</c:v>
                </c:pt>
                <c:pt idx="18">
                  <c:v>27008.616801464515</c:v>
                </c:pt>
                <c:pt idx="19">
                  <c:v>30259.14613223909</c:v>
                </c:pt>
                <c:pt idx="20">
                  <c:v>33739.242677955663</c:v>
                </c:pt>
                <c:pt idx="21">
                  <c:v>37457.337901517174</c:v>
                </c:pt>
                <c:pt idx="22">
                  <c:v>41422.172933592956</c:v>
                </c:pt>
                <c:pt idx="23">
                  <c:v>45642.809945986119</c:v>
                </c:pt>
                <c:pt idx="24">
                  <c:v>50128.643942718023</c:v>
                </c:pt>
                <c:pt idx="25">
                  <c:v>54889.414984171352</c:v>
                </c:pt>
                <c:pt idx="26">
                  <c:v>59935.220860197347</c:v>
                </c:pt>
                <c:pt idx="27">
                  <c:v>65276.530228676245</c:v>
                </c:pt>
                <c:pt idx="28">
                  <c:v>70924.196236626201</c:v>
                </c:pt>
                <c:pt idx="29">
                  <c:v>76889.470641583335</c:v>
                </c:pt>
                <c:pt idx="30">
                  <c:v>83184.018451626878</c:v>
                </c:pt>
                <c:pt idx="31">
                  <c:v>89819.933103097981</c:v>
                </c:pt>
                <c:pt idx="32">
                  <c:v>96809.752195760302</c:v>
                </c:pt>
                <c:pt idx="33">
                  <c:v>104166.47380587591</c:v>
                </c:pt>
                <c:pt idx="34">
                  <c:v>111903.5733984222</c:v>
                </c:pt>
                <c:pt idx="35">
                  <c:v>120035.02136045453</c:v>
                </c:pt>
              </c:numCache>
            </c:numRef>
          </c:val>
        </c:ser>
        <c:ser>
          <c:idx val="2"/>
          <c:order val="2"/>
          <c:tx>
            <c:v>Tax</c:v>
          </c:tx>
          <c:spPr>
            <a:solidFill>
              <a:srgbClr val="B3122D"/>
            </a:solidFill>
            <a:ln w="25400">
              <a:noFill/>
            </a:ln>
          </c:spPr>
          <c:cat>
            <c:numRef>
              <c:f>[0]!Years</c:f>
              <c:numCache>
                <c:formatCode>General</c:formatCode>
                <c:ptCount val="36"/>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numCache>
            </c:numRef>
          </c:cat>
          <c:val>
            <c:numRef>
              <c:f>[0]!Tax_chart</c:f>
              <c:numCache>
                <c:formatCode>General</c:formatCode>
                <c:ptCount val="36"/>
                <c:pt idx="2" formatCode="#,##0.0">
                  <c:v>42.828515340432574</c:v>
                </c:pt>
                <c:pt idx="3" formatCode="#,##0.0">
                  <c:v>99.47256907731753</c:v>
                </c:pt>
                <c:pt idx="4" formatCode="#,##0.0">
                  <c:v>170.43957338405016</c:v>
                </c:pt>
                <c:pt idx="5" formatCode="#,##0.0">
                  <c:v>256.25557648759894</c:v>
                </c:pt>
                <c:pt idx="6" formatCode="#,##0.0">
                  <c:v>357.46594712684526</c:v>
                </c:pt>
                <c:pt idx="7" formatCode="#,##0.0">
                  <c:v>474.6360841494614</c:v>
                </c:pt>
                <c:pt idx="8" formatCode="#,##0.0">
                  <c:v>608.35215217061273</c:v>
                </c:pt>
                <c:pt idx="9" formatCode="#,##0.0">
                  <c:v>759.2218442506703</c:v>
                </c:pt>
                <c:pt idx="10" formatCode="#,##0.0">
                  <c:v>927.87517258427761</c:v>
                </c:pt>
                <c:pt idx="11" formatCode="#,##0.0">
                  <c:v>1114.9652882295645</c:v>
                </c:pt>
                <c:pt idx="12" formatCode="#,##0.0">
                  <c:v>1321.1693309440852</c:v>
                </c:pt>
                <c:pt idx="13" formatCode="#,##0.0">
                  <c:v>1547.1893102332238</c:v>
                </c:pt>
                <c:pt idx="14" formatCode="#,##0.0">
                  <c:v>1793.7530187574355</c:v>
                </c:pt>
                <c:pt idx="15" formatCode="#,##0.0">
                  <c:v>2061.6149792867855</c:v>
                </c:pt>
                <c:pt idx="16" formatCode="#,##0.0">
                  <c:v>2351.5574264348875</c:v>
                </c:pt>
                <c:pt idx="17" formatCode="#,##0.0">
                  <c:v>2664.3913244496302</c:v>
                </c:pt>
                <c:pt idx="18" formatCode="#,##0.0">
                  <c:v>3000.9574223849472</c:v>
                </c:pt>
                <c:pt idx="19" formatCode="#,##0.0">
                  <c:v>3362.1273480265663</c:v>
                </c:pt>
                <c:pt idx="20" formatCode="#,##0.0">
                  <c:v>3748.8047419950744</c:v>
                </c:pt>
                <c:pt idx="21" formatCode="#,##0.0">
                  <c:v>4161.9264335019088</c:v>
                </c:pt>
                <c:pt idx="22" formatCode="#,##0.0">
                  <c:v>4602.463659288107</c:v>
                </c:pt>
                <c:pt idx="23" formatCode="#,##0.0">
                  <c:v>5071.4233273317923</c:v>
                </c:pt>
                <c:pt idx="24" formatCode="#,##0.0">
                  <c:v>5569.8493269686705</c:v>
                </c:pt>
                <c:pt idx="25" formatCode="#,##0.0">
                  <c:v>6098.823887130151</c:v>
                </c:pt>
                <c:pt idx="26" formatCode="#,##0.0">
                  <c:v>6659.4689844663735</c:v>
                </c:pt>
                <c:pt idx="27" formatCode="#,##0.0">
                  <c:v>7252.9478031862509</c:v>
                </c:pt>
                <c:pt idx="28" formatCode="#,##0.0">
                  <c:v>7880.4662485140243</c:v>
                </c:pt>
                <c:pt idx="29" formatCode="#,##0.0">
                  <c:v>8543.2745157314821</c:v>
                </c:pt>
                <c:pt idx="30" formatCode="#,##0.0">
                  <c:v>9242.6687168474309</c:v>
                </c:pt>
                <c:pt idx="31" formatCode="#,##0.0">
                  <c:v>9979.9925670108878</c:v>
                </c:pt>
                <c:pt idx="32" formatCode="#,##0.0">
                  <c:v>10756.639132862256</c:v>
                </c:pt>
                <c:pt idx="33" formatCode="#,##0.0">
                  <c:v>11574.052645097323</c:v>
                </c:pt>
                <c:pt idx="34" formatCode="#,##0.0">
                  <c:v>12433.730377602466</c:v>
                </c:pt>
                <c:pt idx="35" formatCode="#,##0.0">
                  <c:v>13337.224595606058</c:v>
                </c:pt>
              </c:numCache>
            </c:numRef>
          </c:val>
        </c:ser>
        <c:dLbls>
          <c:showLegendKey val="0"/>
          <c:showVal val="0"/>
          <c:showCatName val="0"/>
          <c:showSerName val="0"/>
          <c:showPercent val="0"/>
          <c:showBubbleSize val="0"/>
        </c:dLbls>
        <c:axId val="158426568"/>
        <c:axId val="158425000"/>
      </c:areaChart>
      <c:catAx>
        <c:axId val="158426568"/>
        <c:scaling>
          <c:orientation val="minMax"/>
        </c:scaling>
        <c:delete val="0"/>
        <c:axPos val="b"/>
        <c:majorGridlines>
          <c:spPr>
            <a:ln w="3175">
              <a:solidFill>
                <a:srgbClr val="B2B2B2"/>
              </a:solidFill>
              <a:prstDash val="sysDash"/>
            </a:ln>
          </c:spPr>
        </c:majorGridlines>
        <c:minorGridlines>
          <c:spPr>
            <a:ln w="3175">
              <a:solidFill>
                <a:srgbClr val="B2B2B2"/>
              </a:solidFill>
              <a:prstDash val="sysDash"/>
            </a:ln>
          </c:spPr>
        </c:minorGridlines>
        <c:numFmt formatCode="General" sourceLinked="0"/>
        <c:majorTickMark val="out"/>
        <c:minorTickMark val="none"/>
        <c:tickLblPos val="low"/>
        <c:txPr>
          <a:bodyPr rot="-5400000" vert="horz" anchor="t" anchorCtr="0"/>
          <a:lstStyle/>
          <a:p>
            <a:pPr>
              <a:defRPr/>
            </a:pPr>
            <a:endParaRPr lang="en-US"/>
          </a:p>
        </c:txPr>
        <c:crossAx val="158425000"/>
        <c:crosses val="autoZero"/>
        <c:auto val="1"/>
        <c:lblAlgn val="ctr"/>
        <c:lblOffset val="100"/>
        <c:tickLblSkip val="1"/>
        <c:tickMarkSkip val="5"/>
        <c:noMultiLvlLbl val="0"/>
      </c:catAx>
      <c:valAx>
        <c:axId val="158425000"/>
        <c:scaling>
          <c:orientation val="minMax"/>
        </c:scaling>
        <c:delete val="0"/>
        <c:axPos val="l"/>
        <c:majorGridlines>
          <c:spPr>
            <a:ln w="3175">
              <a:solidFill>
                <a:srgbClr val="B2B2B2"/>
              </a:solidFill>
              <a:prstDash val="sysDash"/>
            </a:ln>
          </c:spPr>
        </c:majorGridlines>
        <c:minorGridlines>
          <c:spPr>
            <a:ln w="3175">
              <a:solidFill>
                <a:srgbClr val="B2B2B2"/>
              </a:solidFill>
              <a:prstDash val="sysDash"/>
            </a:ln>
          </c:spPr>
        </c:minorGridlines>
        <c:numFmt formatCode="#,##0" sourceLinked="0"/>
        <c:majorTickMark val="out"/>
        <c:minorTickMark val="none"/>
        <c:tickLblPos val="nextTo"/>
        <c:txPr>
          <a:bodyPr rot="0" vert="horz"/>
          <a:lstStyle/>
          <a:p>
            <a:pPr>
              <a:defRPr/>
            </a:pPr>
            <a:endParaRPr lang="en-US"/>
          </a:p>
        </c:txPr>
        <c:crossAx val="158426568"/>
        <c:crosses val="autoZero"/>
        <c:crossBetween val="midCat"/>
      </c:valAx>
      <c:spPr>
        <a:noFill/>
        <a:ln w="25400">
          <a:noFill/>
        </a:ln>
      </c:spPr>
    </c:plotArea>
    <c:legend>
      <c:legendPos val="t"/>
      <c:layout>
        <c:manualLayout>
          <c:xMode val="edge"/>
          <c:yMode val="edge"/>
          <c:x val="0.60139049826187718"/>
          <c:y val="8.389261744966443E-3"/>
          <c:w val="0.3928157589803013"/>
          <c:h val="6.7114093959731544E-2"/>
        </c:manualLayout>
      </c:layout>
      <c:overlay val="1"/>
    </c:legend>
    <c:plotVisOnly val="1"/>
    <c:dispBlanksAs val="zero"/>
    <c:showDLblsOverMax val="0"/>
  </c:chart>
  <c:spPr>
    <a:noFill/>
    <a:ln w="9525">
      <a:noFill/>
    </a:ln>
  </c:spPr>
  <c:printSettings>
    <c:headerFooter alignWithMargins="0"/>
    <c:pageMargins b="1" l="0.75000000000000078" r="0.75000000000000078"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image" Target="../media/image11.jpeg"/><Relationship Id="rId3" Type="http://schemas.openxmlformats.org/officeDocument/2006/relationships/image" Target="../media/image2.png"/><Relationship Id="rId21" Type="http://schemas.openxmlformats.org/officeDocument/2006/relationships/image" Target="../media/image14.jpe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png"/><Relationship Id="rId20" Type="http://schemas.openxmlformats.org/officeDocument/2006/relationships/image" Target="../media/image13.png"/><Relationship Id="rId1" Type="http://schemas.openxmlformats.org/officeDocument/2006/relationships/chart" Target="../charts/chart1.xml"/><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jpeg"/><Relationship Id="rId10" Type="http://schemas.openxmlformats.org/officeDocument/2006/relationships/hyperlink" Target="http://pinterest.com/spreadsheet123" TargetMode="External"/><Relationship Id="rId19" Type="http://schemas.openxmlformats.org/officeDocument/2006/relationships/image" Target="../media/image12.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hyperlink" Target="http://www.spreadsheet123.com/ExcelTemplates/savings-interest-calculator.html" TargetMode="External"/><Relationship Id="rId22"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66675</xdr:colOff>
      <xdr:row>32</xdr:row>
      <xdr:rowOff>142875</xdr:rowOff>
    </xdr:from>
    <xdr:to>
      <xdr:col>11</xdr:col>
      <xdr:colOff>704850</xdr:colOff>
      <xdr:row>57</xdr:row>
      <xdr:rowOff>104775</xdr:rowOff>
    </xdr:to>
    <xdr:graphicFrame macro="">
      <xdr:nvGraphicFramePr>
        <xdr:cNvPr id="10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66675</xdr:colOff>
      <xdr:row>0</xdr:row>
      <xdr:rowOff>66675</xdr:rowOff>
    </xdr:from>
    <xdr:to>
      <xdr:col>15</xdr:col>
      <xdr:colOff>314325</xdr:colOff>
      <xdr:row>13</xdr:row>
      <xdr:rowOff>219075</xdr:rowOff>
    </xdr:to>
    <xdr:grpSp>
      <xdr:nvGrpSpPr>
        <xdr:cNvPr id="1108" name="Group 84"/>
        <xdr:cNvGrpSpPr>
          <a:grpSpLocks/>
        </xdr:cNvGrpSpPr>
      </xdr:nvGrpSpPr>
      <xdr:grpSpPr bwMode="auto">
        <a:xfrm>
          <a:off x="8410575" y="66675"/>
          <a:ext cx="3048000" cy="3000375"/>
          <a:chOff x="885" y="7"/>
          <a:chExt cx="320" cy="315"/>
        </a:xfrm>
      </xdr:grpSpPr>
      <xdr:grpSp>
        <xdr:nvGrpSpPr>
          <xdr:cNvPr id="1087" name="Group 26"/>
          <xdr:cNvGrpSpPr>
            <a:grpSpLocks/>
          </xdr:cNvGrpSpPr>
        </xdr:nvGrpSpPr>
        <xdr:grpSpPr bwMode="auto">
          <a:xfrm>
            <a:off x="885" y="189"/>
            <a:ext cx="320" cy="45"/>
            <a:chOff x="1204" y="240"/>
            <a:chExt cx="320" cy="45"/>
          </a:xfrm>
        </xdr:grpSpPr>
        <xdr:pic>
          <xdr:nvPicPr>
            <xdr:cNvPr id="1088" name="Picture 2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89" name="Picture 28"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0" name="Picture 29"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1" name="Picture 30"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2" name="Picture 31"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3" name="Picture 32"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4" name="Picture 33"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95" name="Group 34">
            <a:hlinkClick xmlns:r="http://schemas.openxmlformats.org/officeDocument/2006/relationships" r:id="rId14" tooltip="Write your review about this calculator"/>
          </xdr:cNvPr>
          <xdr:cNvGrpSpPr>
            <a:grpSpLocks/>
          </xdr:cNvGrpSpPr>
        </xdr:nvGrpSpPr>
        <xdr:grpSpPr bwMode="auto">
          <a:xfrm>
            <a:off x="885" y="7"/>
            <a:ext cx="320" cy="45"/>
            <a:chOff x="881" y="58"/>
            <a:chExt cx="320" cy="45"/>
          </a:xfrm>
        </xdr:grpSpPr>
        <xdr:pic>
          <xdr:nvPicPr>
            <xdr:cNvPr id="1096" name="Picture 35"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7" name="Picture 36"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98" name="Picture 37"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99" name="Group 38">
            <a:hlinkClick xmlns:r="http://schemas.openxmlformats.org/officeDocument/2006/relationships" r:id="rId14" tooltip="Give a thumb-up to this free calculator on your social network"/>
          </xdr:cNvPr>
          <xdr:cNvGrpSpPr>
            <a:grpSpLocks/>
          </xdr:cNvGrpSpPr>
        </xdr:nvGrpSpPr>
        <xdr:grpSpPr bwMode="auto">
          <a:xfrm>
            <a:off x="885" y="58"/>
            <a:ext cx="320" cy="125"/>
            <a:chOff x="881" y="109"/>
            <a:chExt cx="320" cy="125"/>
          </a:xfrm>
        </xdr:grpSpPr>
        <xdr:pic>
          <xdr:nvPicPr>
            <xdr:cNvPr id="1100" name="Picture 39"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01"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102" name="Picture 41"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03" name="Picture 42"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104" name="Group 50"/>
          <xdr:cNvGrpSpPr>
            <a:grpSpLocks/>
          </xdr:cNvGrpSpPr>
        </xdr:nvGrpSpPr>
        <xdr:grpSpPr bwMode="auto">
          <a:xfrm>
            <a:off x="885" y="239"/>
            <a:ext cx="320" cy="83"/>
            <a:chOff x="1204" y="290"/>
            <a:chExt cx="320" cy="83"/>
          </a:xfrm>
        </xdr:grpSpPr>
        <xdr:pic>
          <xdr:nvPicPr>
            <xdr:cNvPr id="1105" name="Picture 16" descr="disclime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1" i="0" u="none" strike="noStrike" baseline="0">
                  <a:solidFill>
                    <a:srgbClr val="597A7B"/>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making any financial decisions.</a:t>
              </a:r>
            </a:p>
          </xdr:txBody>
        </xdr:sp>
      </xdr:grpSp>
    </xdr:grpSp>
    <xdr:clientData/>
  </xdr:twoCellAnchor>
  <xdr:twoCellAnchor editAs="oneCell">
    <xdr:from>
      <xdr:col>9</xdr:col>
      <xdr:colOff>438150</xdr:colOff>
      <xdr:row>0</xdr:row>
      <xdr:rowOff>28575</xdr:rowOff>
    </xdr:from>
    <xdr:to>
      <xdr:col>11</xdr:col>
      <xdr:colOff>676275</xdr:colOff>
      <xdr:row>0</xdr:row>
      <xdr:rowOff>409575</xdr:rowOff>
    </xdr:to>
    <xdr:pic>
      <xdr:nvPicPr>
        <xdr:cNvPr id="1107" name="Picture 43" descr="white-logo"/>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5627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4097"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6"/>
  <sheetViews>
    <sheetView showGridLines="0" tabSelected="1" topLeftCell="A7" workbookViewId="0">
      <selection activeCell="O25" sqref="O25"/>
    </sheetView>
  </sheetViews>
  <sheetFormatPr defaultRowHeight="14.25" x14ac:dyDescent="0.2"/>
  <cols>
    <col min="1" max="1" width="6.5703125" style="28" customWidth="1"/>
    <col min="2" max="2" width="9.140625" style="28" customWidth="1"/>
    <col min="3" max="3" width="13.28515625" style="28" customWidth="1"/>
    <col min="4" max="4" width="11.140625" style="28" customWidth="1"/>
    <col min="5" max="5" width="15" style="28" customWidth="1"/>
    <col min="6" max="6" width="1.5703125" style="28" customWidth="1"/>
    <col min="7" max="7" width="15.7109375" style="28" customWidth="1"/>
    <col min="8" max="8" width="16.5703125" style="28" customWidth="1"/>
    <col min="9" max="9" width="2.5703125" style="28" customWidth="1"/>
    <col min="10" max="10" width="11.5703125" style="28" customWidth="1"/>
    <col min="11" max="11" width="10.28515625" style="28" customWidth="1"/>
    <col min="12" max="12" width="11.7109375" style="28" customWidth="1"/>
    <col min="13" max="13" width="10.140625" style="28" bestFit="1" customWidth="1"/>
    <col min="14" max="14" width="15.28515625" style="30" bestFit="1" customWidth="1"/>
    <col min="15" max="15" width="16.5703125" style="28" customWidth="1"/>
    <col min="16" max="16384" width="9.140625" style="28"/>
  </cols>
  <sheetData>
    <row r="1" spans="1:14" s="8" customFormat="1" ht="35.1" customHeight="1" x14ac:dyDescent="0.25">
      <c r="A1" s="108" t="s">
        <v>19</v>
      </c>
      <c r="B1" s="108"/>
      <c r="C1" s="108"/>
      <c r="D1" s="108"/>
      <c r="E1" s="108"/>
      <c r="F1" s="108"/>
      <c r="G1" s="108"/>
      <c r="H1" s="108"/>
      <c r="I1" s="108"/>
      <c r="J1" s="108"/>
      <c r="K1" s="108"/>
      <c r="L1" s="108"/>
      <c r="N1" s="24"/>
    </row>
    <row r="2" spans="1:14" s="1" customFormat="1" x14ac:dyDescent="0.2">
      <c r="A2" s="29"/>
      <c r="B2" s="106"/>
      <c r="C2" s="106"/>
      <c r="D2" s="106"/>
      <c r="E2" s="106"/>
      <c r="F2" s="106"/>
      <c r="G2" s="106"/>
      <c r="H2" s="106"/>
      <c r="I2" s="106"/>
      <c r="J2" s="106"/>
      <c r="K2" s="106"/>
      <c r="L2" s="107" t="str">
        <f ca="1">"© "&amp;YEAR(TODAY())&amp;" Spreadsheet123 LTD. All rights reserved"</f>
        <v>© 2017 Spreadsheet123 LTD. All rights reserved</v>
      </c>
      <c r="N2" s="25"/>
    </row>
    <row r="3" spans="1:14" s="1" customFormat="1" x14ac:dyDescent="0.2">
      <c r="A3" s="103"/>
      <c r="B3" s="103"/>
      <c r="C3" s="103"/>
      <c r="D3" s="103"/>
      <c r="E3" s="103"/>
      <c r="F3" s="103"/>
      <c r="G3" s="103"/>
      <c r="H3" s="103"/>
      <c r="I3" s="103"/>
      <c r="J3" s="103"/>
      <c r="K3" s="103"/>
      <c r="L3" s="104"/>
      <c r="N3" s="25"/>
    </row>
    <row r="4" spans="1:14" s="1" customFormat="1" ht="6.75" customHeight="1" x14ac:dyDescent="0.2">
      <c r="A4" s="105"/>
      <c r="B4" s="105"/>
      <c r="C4" s="105"/>
      <c r="D4" s="105"/>
      <c r="E4" s="105"/>
      <c r="F4" s="105"/>
      <c r="G4" s="105"/>
      <c r="H4" s="105"/>
      <c r="I4" s="105"/>
      <c r="J4" s="105"/>
      <c r="K4" s="105"/>
      <c r="L4" s="105"/>
      <c r="N4" s="25"/>
    </row>
    <row r="5" spans="1:14" s="76" customFormat="1" ht="26.1" customHeight="1" x14ac:dyDescent="0.25">
      <c r="A5" s="111" t="s">
        <v>15</v>
      </c>
      <c r="B5" s="111"/>
      <c r="C5" s="111"/>
      <c r="D5" s="111"/>
      <c r="E5" s="111"/>
      <c r="F5" s="111"/>
      <c r="G5" s="111"/>
      <c r="H5" s="111"/>
      <c r="I5" s="111"/>
      <c r="J5" s="111"/>
      <c r="K5" s="111"/>
      <c r="L5" s="111"/>
      <c r="N5" s="77"/>
    </row>
    <row r="6" spans="1:14" s="1" customFormat="1" ht="6.95" customHeight="1" x14ac:dyDescent="0.25">
      <c r="A6" s="12"/>
      <c r="B6" s="12"/>
      <c r="C6" s="12"/>
      <c r="D6" s="12"/>
      <c r="E6" s="16"/>
      <c r="F6" s="16"/>
      <c r="G6" s="12"/>
      <c r="H6" s="12"/>
      <c r="I6" s="12"/>
      <c r="J6" s="19"/>
      <c r="K6" s="12"/>
      <c r="L6" s="12"/>
      <c r="N6" s="25"/>
    </row>
    <row r="7" spans="1:14" s="8" customFormat="1" ht="18" customHeight="1" x14ac:dyDescent="0.25">
      <c r="A7" s="13"/>
      <c r="B7" s="13"/>
      <c r="C7" s="109" t="s">
        <v>57</v>
      </c>
      <c r="D7" s="109"/>
      <c r="E7" s="61">
        <v>35</v>
      </c>
      <c r="F7" s="14"/>
      <c r="G7" s="109" t="s">
        <v>61</v>
      </c>
      <c r="H7" s="109"/>
      <c r="I7" s="110"/>
      <c r="J7" s="62">
        <v>10000</v>
      </c>
      <c r="K7" s="13"/>
      <c r="L7" s="13"/>
      <c r="N7" s="24"/>
    </row>
    <row r="8" spans="1:14" s="8" customFormat="1" x14ac:dyDescent="0.25">
      <c r="A8" s="13"/>
      <c r="B8" s="13"/>
      <c r="C8" s="13"/>
      <c r="D8" s="13"/>
      <c r="E8" s="13"/>
      <c r="F8" s="13"/>
      <c r="G8" s="13"/>
      <c r="H8" s="13"/>
      <c r="I8" s="13"/>
      <c r="J8" s="13"/>
      <c r="K8" s="13"/>
      <c r="L8" s="13"/>
      <c r="N8" s="24"/>
    </row>
    <row r="9" spans="1:14" s="8" customFormat="1" ht="18" customHeight="1" x14ac:dyDescent="0.25">
      <c r="A9" s="13"/>
      <c r="B9" s="13"/>
      <c r="C9" s="13"/>
      <c r="D9" s="13"/>
      <c r="E9" s="60" t="s">
        <v>12</v>
      </c>
      <c r="F9" s="60"/>
      <c r="G9" s="13"/>
      <c r="H9" s="13"/>
      <c r="I9" s="13"/>
      <c r="J9" s="60" t="s">
        <v>17</v>
      </c>
      <c r="K9" s="13"/>
      <c r="L9" s="13"/>
      <c r="N9" s="24"/>
    </row>
    <row r="10" spans="1:14" s="8" customFormat="1" ht="18" customHeight="1" x14ac:dyDescent="0.25">
      <c r="A10" s="13"/>
      <c r="B10" s="13"/>
      <c r="C10" s="109" t="s">
        <v>58</v>
      </c>
      <c r="D10" s="109"/>
      <c r="E10" s="9" t="s">
        <v>11</v>
      </c>
      <c r="F10" s="18"/>
      <c r="G10" s="109" t="s">
        <v>62</v>
      </c>
      <c r="H10" s="109"/>
      <c r="I10" s="110"/>
      <c r="J10" s="10">
        <v>0.04</v>
      </c>
      <c r="K10" s="13"/>
      <c r="L10" s="13"/>
      <c r="N10" s="24"/>
    </row>
    <row r="11" spans="1:14" s="8" customFormat="1" ht="18" customHeight="1" x14ac:dyDescent="0.25">
      <c r="A11" s="13"/>
      <c r="B11" s="13"/>
      <c r="C11" s="13"/>
      <c r="D11" s="59" t="s">
        <v>59</v>
      </c>
      <c r="E11" s="10">
        <v>0.1</v>
      </c>
      <c r="F11" s="17"/>
      <c r="G11" s="13"/>
      <c r="H11" s="109" t="s">
        <v>63</v>
      </c>
      <c r="I11" s="109"/>
      <c r="J11" s="10" t="s">
        <v>8</v>
      </c>
      <c r="K11" s="13"/>
      <c r="L11" s="13"/>
      <c r="N11" s="24"/>
    </row>
    <row r="12" spans="1:14" s="8" customFormat="1" ht="18" customHeight="1" x14ac:dyDescent="0.25">
      <c r="A12" s="13"/>
      <c r="B12" s="13"/>
      <c r="C12" s="13"/>
      <c r="D12" s="13"/>
      <c r="E12" s="13"/>
      <c r="F12" s="13"/>
      <c r="G12" s="13"/>
      <c r="H12" s="109" t="s">
        <v>64</v>
      </c>
      <c r="I12" s="109"/>
      <c r="J12" s="11">
        <v>-0.02</v>
      </c>
      <c r="K12" s="13"/>
      <c r="L12" s="13"/>
      <c r="N12" s="24"/>
    </row>
    <row r="13" spans="1:14" s="8" customFormat="1" ht="18" customHeight="1" x14ac:dyDescent="0.25">
      <c r="A13" s="13"/>
      <c r="B13" s="13"/>
      <c r="C13" s="13"/>
      <c r="D13" s="13"/>
      <c r="E13" s="60" t="s">
        <v>0</v>
      </c>
      <c r="F13" s="60"/>
      <c r="G13" s="13"/>
      <c r="H13" s="109" t="s">
        <v>65</v>
      </c>
      <c r="I13" s="109"/>
      <c r="J13" s="11">
        <v>0.09</v>
      </c>
      <c r="K13" s="13"/>
      <c r="L13" s="13"/>
      <c r="N13" s="24"/>
    </row>
    <row r="14" spans="1:14" s="8" customFormat="1" ht="18" customHeight="1" x14ac:dyDescent="0.25">
      <c r="A14" s="13"/>
      <c r="B14" s="13"/>
      <c r="C14" s="109" t="s">
        <v>72</v>
      </c>
      <c r="D14" s="109"/>
      <c r="E14" s="62">
        <v>1000</v>
      </c>
      <c r="F14" s="68"/>
      <c r="G14" s="13"/>
      <c r="H14" s="109" t="s">
        <v>66</v>
      </c>
      <c r="I14" s="109"/>
      <c r="J14" s="20">
        <f ca="1">IF(J11="Variable",AVERAGE(OFFSET(B65,0,0,E7,1)),J10)</f>
        <v>0.04</v>
      </c>
      <c r="K14" s="13"/>
      <c r="L14" s="13"/>
      <c r="N14" s="24"/>
    </row>
    <row r="15" spans="1:14" s="8" customFormat="1" ht="18" customHeight="1" x14ac:dyDescent="0.25">
      <c r="A15" s="13"/>
      <c r="B15" s="13"/>
      <c r="C15" s="109" t="s">
        <v>73</v>
      </c>
      <c r="D15" s="110"/>
      <c r="E15" s="9" t="s">
        <v>16</v>
      </c>
      <c r="F15" s="18"/>
      <c r="G15" s="13"/>
      <c r="H15" s="114" t="s">
        <v>56</v>
      </c>
      <c r="I15" s="114"/>
      <c r="J15" s="114"/>
      <c r="K15" s="13"/>
      <c r="L15" s="13"/>
      <c r="N15" s="24"/>
    </row>
    <row r="16" spans="1:14" s="8" customFormat="1" ht="18" customHeight="1" x14ac:dyDescent="0.25">
      <c r="A16" s="13"/>
      <c r="B16" s="109" t="s">
        <v>60</v>
      </c>
      <c r="C16" s="109"/>
      <c r="D16" s="109"/>
      <c r="E16" s="62">
        <v>1000</v>
      </c>
      <c r="F16" s="68"/>
      <c r="G16" s="109" t="s">
        <v>67</v>
      </c>
      <c r="H16" s="109"/>
      <c r="I16" s="110"/>
      <c r="J16" s="9" t="s">
        <v>10</v>
      </c>
      <c r="K16" s="13"/>
      <c r="L16" s="13"/>
      <c r="N16" s="24"/>
    </row>
    <row r="17" spans="1:14" s="1" customFormat="1" x14ac:dyDescent="0.2">
      <c r="A17" s="15"/>
      <c r="B17" s="15"/>
      <c r="C17" s="15"/>
      <c r="D17" s="15"/>
      <c r="E17" s="15"/>
      <c r="F17" s="15"/>
      <c r="G17" s="15"/>
      <c r="H17" s="15"/>
      <c r="I17" s="15"/>
      <c r="J17" s="15"/>
      <c r="K17" s="15"/>
      <c r="L17" s="15"/>
      <c r="N17" s="25"/>
    </row>
    <row r="18" spans="1:14" s="76" customFormat="1" ht="26.1" customHeight="1" x14ac:dyDescent="0.25">
      <c r="A18" s="117" t="s">
        <v>14</v>
      </c>
      <c r="B18" s="117"/>
      <c r="C18" s="117"/>
      <c r="D18" s="117"/>
      <c r="E18" s="117"/>
      <c r="F18" s="117"/>
      <c r="G18" s="117"/>
      <c r="H18" s="117"/>
      <c r="I18" s="117"/>
      <c r="J18" s="117"/>
      <c r="K18" s="117"/>
      <c r="L18" s="117"/>
      <c r="N18" s="77"/>
    </row>
    <row r="19" spans="1:14" s="8" customFormat="1" ht="18" customHeight="1" x14ac:dyDescent="0.25">
      <c r="A19" s="21"/>
      <c r="B19" s="21"/>
      <c r="C19" s="21"/>
      <c r="D19" s="21"/>
      <c r="E19" s="22"/>
      <c r="F19" s="22"/>
      <c r="G19" s="21"/>
      <c r="H19" s="21"/>
      <c r="I19" s="21"/>
      <c r="J19" s="23"/>
      <c r="K19" s="21"/>
      <c r="L19" s="21"/>
      <c r="N19" s="24"/>
    </row>
    <row r="20" spans="1:14" s="8" customFormat="1" ht="24" customHeight="1" x14ac:dyDescent="0.25">
      <c r="A20" s="21"/>
      <c r="B20" s="115" t="s">
        <v>71</v>
      </c>
      <c r="C20" s="115"/>
      <c r="D20" s="115"/>
      <c r="E20" s="115"/>
      <c r="F20" s="69"/>
      <c r="G20" s="115" t="s">
        <v>13</v>
      </c>
      <c r="H20" s="115"/>
      <c r="I20" s="115"/>
      <c r="J20" s="115"/>
      <c r="K20" s="115"/>
      <c r="L20" s="21"/>
      <c r="N20" s="24"/>
    </row>
    <row r="21" spans="1:14" s="8" customFormat="1" ht="6.95" customHeight="1" x14ac:dyDescent="0.25">
      <c r="A21" s="21"/>
      <c r="B21" s="21"/>
      <c r="C21" s="21"/>
      <c r="D21" s="21"/>
      <c r="E21" s="21"/>
      <c r="F21" s="21"/>
      <c r="G21" s="53"/>
      <c r="H21" s="54"/>
      <c r="I21" s="55"/>
      <c r="J21" s="55"/>
      <c r="K21" s="21"/>
      <c r="L21" s="21"/>
      <c r="N21" s="24"/>
    </row>
    <row r="22" spans="1:14" s="8" customFormat="1" ht="18" customHeight="1" x14ac:dyDescent="0.25">
      <c r="A22" s="21"/>
      <c r="B22" s="112" t="s">
        <v>69</v>
      </c>
      <c r="C22" s="112"/>
      <c r="D22" s="119">
        <f ca="1">OFFSET(J64,E7,0,1,1)</f>
        <v>115000</v>
      </c>
      <c r="E22" s="119"/>
      <c r="F22" s="67"/>
      <c r="G22" s="112" t="str">
        <f>"Value after "&amp;E7&amp;" year"&amp;IF(E7=1,"","s")</f>
        <v>Value after 35 years</v>
      </c>
      <c r="H22" s="112"/>
      <c r="I22" s="112"/>
      <c r="J22" s="116">
        <f ca="1">OFFSET(H64,E7,0,1,1)</f>
        <v>243575.30117842814</v>
      </c>
      <c r="K22" s="116"/>
      <c r="L22" s="21"/>
      <c r="N22" s="24"/>
    </row>
    <row r="23" spans="1:14" s="8" customFormat="1" ht="6.95" customHeight="1" x14ac:dyDescent="0.25">
      <c r="A23" s="21"/>
      <c r="B23" s="49"/>
      <c r="C23" s="49"/>
      <c r="D23" s="21"/>
      <c r="E23" s="21"/>
      <c r="F23" s="21"/>
      <c r="G23" s="53"/>
      <c r="H23" s="56"/>
      <c r="I23" s="57"/>
      <c r="J23" s="57"/>
      <c r="K23" s="21"/>
      <c r="L23" s="21"/>
      <c r="N23" s="24"/>
    </row>
    <row r="24" spans="1:14" s="8" customFormat="1" ht="18" customHeight="1" x14ac:dyDescent="0.25">
      <c r="A24" s="21"/>
      <c r="B24" s="112" t="s">
        <v>70</v>
      </c>
      <c r="C24" s="112"/>
      <c r="D24" s="120">
        <f>SUMIF(extra_dep_with,"&lt;0",G64:G136)</f>
        <v>0</v>
      </c>
      <c r="E24" s="120"/>
      <c r="F24" s="52"/>
      <c r="G24" s="21"/>
      <c r="H24" s="21"/>
      <c r="I24" s="21"/>
      <c r="J24" s="21"/>
      <c r="K24" s="21"/>
      <c r="L24" s="21"/>
      <c r="N24" s="24"/>
    </row>
    <row r="25" spans="1:14" s="8" customFormat="1" ht="6.95" customHeight="1" x14ac:dyDescent="0.25">
      <c r="A25" s="21"/>
      <c r="B25" s="51"/>
      <c r="C25" s="51"/>
      <c r="D25" s="52"/>
      <c r="E25" s="52"/>
      <c r="F25" s="52"/>
      <c r="G25" s="21"/>
      <c r="H25" s="21"/>
      <c r="I25" s="21"/>
      <c r="J25" s="21"/>
      <c r="K25" s="21"/>
      <c r="L25" s="21"/>
      <c r="N25" s="24"/>
    </row>
    <row r="26" spans="1:14" s="8" customFormat="1" ht="24" customHeight="1" x14ac:dyDescent="0.25">
      <c r="A26" s="21"/>
      <c r="B26" s="73" t="s">
        <v>18</v>
      </c>
      <c r="C26" s="71"/>
      <c r="D26" s="71"/>
      <c r="E26" s="71"/>
      <c r="F26" s="71"/>
      <c r="G26" s="50"/>
      <c r="H26" s="50"/>
      <c r="I26" s="50"/>
      <c r="J26" s="50"/>
      <c r="K26" s="50"/>
      <c r="L26" s="21"/>
      <c r="N26" s="24"/>
    </row>
    <row r="27" spans="1:14" s="8" customFormat="1" ht="6.95" customHeight="1" x14ac:dyDescent="0.25">
      <c r="A27" s="21"/>
      <c r="B27" s="74"/>
      <c r="C27" s="72"/>
      <c r="D27" s="72"/>
      <c r="E27" s="72"/>
      <c r="F27" s="72"/>
      <c r="G27" s="21"/>
      <c r="H27" s="21"/>
      <c r="I27" s="21"/>
      <c r="J27" s="21"/>
      <c r="K27" s="21"/>
      <c r="L27" s="21"/>
      <c r="N27" s="24"/>
    </row>
    <row r="28" spans="1:14" s="8" customFormat="1" ht="18" customHeight="1" x14ac:dyDescent="0.25">
      <c r="A28" s="21"/>
      <c r="B28" s="51" t="str">
        <f>"Interest Earned "&amp;IF(tax=1,"(After Tax)","")</f>
        <v>Interest Earned (After Tax)</v>
      </c>
      <c r="C28" s="70"/>
      <c r="D28" s="70"/>
      <c r="E28" s="70"/>
      <c r="F28" s="70"/>
      <c r="G28" s="54"/>
      <c r="H28" s="58"/>
      <c r="I28" s="116">
        <f ca="1">OFFSET(K64,E7,0,1,1)-OFFSET(L64,E7,0,1,1)</f>
        <v>128575.30117842808</v>
      </c>
      <c r="J28" s="116"/>
      <c r="K28" s="116"/>
      <c r="L28" s="21"/>
      <c r="N28" s="24"/>
    </row>
    <row r="29" spans="1:14" s="8" customFormat="1" ht="6.95" customHeight="1" x14ac:dyDescent="0.25">
      <c r="A29" s="21"/>
      <c r="B29" s="75"/>
      <c r="C29" s="58"/>
      <c r="D29" s="21"/>
      <c r="E29" s="21"/>
      <c r="F29" s="21"/>
      <c r="G29" s="54"/>
      <c r="H29" s="58"/>
      <c r="I29" s="48"/>
      <c r="J29" s="47"/>
      <c r="K29" s="47"/>
      <c r="L29" s="21"/>
      <c r="N29" s="24"/>
    </row>
    <row r="30" spans="1:14" s="8" customFormat="1" ht="18" customHeight="1" x14ac:dyDescent="0.25">
      <c r="A30" s="21"/>
      <c r="B30" s="51" t="str">
        <f>IF(tax=1,"Total Tax Paid","")</f>
        <v>Total Tax Paid</v>
      </c>
      <c r="C30" s="58"/>
      <c r="D30" s="21"/>
      <c r="E30" s="21"/>
      <c r="F30" s="21"/>
      <c r="G30" s="54"/>
      <c r="H30" s="58"/>
      <c r="I30" s="116">
        <f ca="1">IF(tax=1,OFFSET(L64,E7,0,1,1),"")</f>
        <v>14286.144575380897</v>
      </c>
      <c r="J30" s="116"/>
      <c r="K30" s="116"/>
      <c r="L30" s="21"/>
      <c r="N30" s="24"/>
    </row>
    <row r="31" spans="1:14" s="8" customFormat="1" ht="18" customHeight="1" x14ac:dyDescent="0.25">
      <c r="A31" s="21"/>
      <c r="B31" s="21"/>
      <c r="C31" s="21"/>
      <c r="D31" s="21"/>
      <c r="E31" s="21"/>
      <c r="F31" s="21"/>
      <c r="G31" s="54"/>
      <c r="H31" s="58"/>
      <c r="I31" s="48"/>
      <c r="J31" s="47"/>
      <c r="K31" s="47"/>
      <c r="L31" s="21"/>
      <c r="N31" s="24"/>
    </row>
    <row r="32" spans="1:14" s="80" customFormat="1" ht="26.1" customHeight="1" x14ac:dyDescent="0.25">
      <c r="A32" s="78" t="s">
        <v>74</v>
      </c>
      <c r="B32" s="78"/>
      <c r="C32" s="78"/>
      <c r="D32" s="78"/>
      <c r="E32" s="78"/>
      <c r="F32" s="78"/>
      <c r="G32" s="78"/>
      <c r="H32" s="78"/>
      <c r="I32" s="78"/>
      <c r="J32" s="79"/>
      <c r="K32" s="79"/>
      <c r="L32" s="78"/>
      <c r="N32" s="81"/>
    </row>
    <row r="33" spans="1:14" s="8" customFormat="1" ht="18" customHeight="1" x14ac:dyDescent="0.25">
      <c r="A33" s="96"/>
      <c r="B33" s="96"/>
      <c r="C33" s="96"/>
      <c r="D33" s="96"/>
      <c r="E33" s="96"/>
      <c r="F33" s="96"/>
      <c r="G33" s="97"/>
      <c r="H33" s="98"/>
      <c r="I33" s="99"/>
      <c r="J33" s="100"/>
      <c r="K33" s="100"/>
      <c r="L33" s="96"/>
      <c r="N33" s="24"/>
    </row>
    <row r="34" spans="1:14" s="8" customFormat="1" ht="18" customHeight="1" x14ac:dyDescent="0.25">
      <c r="A34" s="96"/>
      <c r="B34" s="96"/>
      <c r="C34" s="96"/>
      <c r="D34" s="96"/>
      <c r="E34" s="96"/>
      <c r="F34" s="96"/>
      <c r="G34" s="96"/>
      <c r="H34" s="96"/>
      <c r="I34" s="96"/>
      <c r="J34" s="96"/>
      <c r="K34" s="96"/>
      <c r="L34" s="96"/>
      <c r="N34" s="24"/>
    </row>
    <row r="35" spans="1:14" s="8" customFormat="1" ht="18" customHeight="1" x14ac:dyDescent="0.25">
      <c r="A35" s="96"/>
      <c r="B35" s="96"/>
      <c r="C35" s="96"/>
      <c r="D35" s="96"/>
      <c r="E35" s="96"/>
      <c r="F35" s="96"/>
      <c r="G35" s="96"/>
      <c r="H35" s="96"/>
      <c r="I35" s="96"/>
      <c r="J35" s="96"/>
      <c r="K35" s="96"/>
      <c r="L35" s="96"/>
      <c r="N35" s="24"/>
    </row>
    <row r="36" spans="1:14" s="8" customFormat="1" ht="18" customHeight="1" x14ac:dyDescent="0.25">
      <c r="A36" s="96"/>
      <c r="B36" s="96"/>
      <c r="C36" s="96"/>
      <c r="D36" s="96"/>
      <c r="E36" s="96"/>
      <c r="F36" s="96"/>
      <c r="G36" s="96"/>
      <c r="H36" s="96"/>
      <c r="I36" s="96"/>
      <c r="J36" s="96"/>
      <c r="K36" s="96"/>
      <c r="L36" s="96"/>
      <c r="N36" s="24"/>
    </row>
    <row r="37" spans="1:14" s="8" customFormat="1" ht="18" customHeight="1" x14ac:dyDescent="0.25">
      <c r="A37" s="96"/>
      <c r="B37" s="96"/>
      <c r="C37" s="96"/>
      <c r="D37" s="96"/>
      <c r="E37" s="96"/>
      <c r="F37" s="96"/>
      <c r="G37" s="96"/>
      <c r="H37" s="96"/>
      <c r="I37" s="96"/>
      <c r="J37" s="96"/>
      <c r="K37" s="96"/>
      <c r="L37" s="96"/>
      <c r="N37" s="24"/>
    </row>
    <row r="38" spans="1:14" s="8" customFormat="1" ht="18" customHeight="1" x14ac:dyDescent="0.25">
      <c r="A38" s="96"/>
      <c r="B38" s="96"/>
      <c r="C38" s="96"/>
      <c r="D38" s="96"/>
      <c r="E38" s="96"/>
      <c r="F38" s="96"/>
      <c r="G38" s="96"/>
      <c r="H38" s="96"/>
      <c r="I38" s="96"/>
      <c r="J38" s="96"/>
      <c r="K38" s="96"/>
      <c r="L38" s="96"/>
      <c r="N38" s="24"/>
    </row>
    <row r="39" spans="1:14" s="8" customFormat="1" ht="18" customHeight="1" x14ac:dyDescent="0.25">
      <c r="A39" s="96"/>
      <c r="B39" s="96"/>
      <c r="C39" s="96"/>
      <c r="D39" s="96"/>
      <c r="E39" s="96"/>
      <c r="F39" s="96"/>
      <c r="G39" s="96"/>
      <c r="H39" s="96"/>
      <c r="I39" s="96"/>
      <c r="J39" s="96"/>
      <c r="K39" s="96"/>
      <c r="L39" s="96"/>
      <c r="N39" s="24"/>
    </row>
    <row r="40" spans="1:14" s="8" customFormat="1" ht="18" customHeight="1" x14ac:dyDescent="0.25">
      <c r="A40" s="96"/>
      <c r="B40" s="96"/>
      <c r="C40" s="96"/>
      <c r="D40" s="96"/>
      <c r="E40" s="96"/>
      <c r="F40" s="96"/>
      <c r="G40" s="96"/>
      <c r="H40" s="96"/>
      <c r="I40" s="96"/>
      <c r="J40" s="96"/>
      <c r="K40" s="96"/>
      <c r="L40" s="96"/>
      <c r="N40" s="24"/>
    </row>
    <row r="41" spans="1:14" s="8" customFormat="1" ht="18" customHeight="1" x14ac:dyDescent="0.25">
      <c r="A41" s="96"/>
      <c r="B41" s="96"/>
      <c r="C41" s="96"/>
      <c r="D41" s="96"/>
      <c r="E41" s="96"/>
      <c r="F41" s="96"/>
      <c r="G41" s="96"/>
      <c r="H41" s="96"/>
      <c r="I41" s="96"/>
      <c r="J41" s="96"/>
      <c r="K41" s="96"/>
      <c r="L41" s="96"/>
      <c r="N41" s="24"/>
    </row>
    <row r="42" spans="1:14" s="8" customFormat="1" ht="18" customHeight="1" x14ac:dyDescent="0.25">
      <c r="A42" s="96"/>
      <c r="B42" s="96"/>
      <c r="C42" s="96"/>
      <c r="D42" s="96"/>
      <c r="E42" s="96"/>
      <c r="F42" s="96"/>
      <c r="G42" s="96"/>
      <c r="H42" s="96"/>
      <c r="I42" s="96"/>
      <c r="J42" s="96"/>
      <c r="K42" s="96"/>
      <c r="L42" s="96"/>
      <c r="N42" s="24"/>
    </row>
    <row r="43" spans="1:14" s="8" customFormat="1" ht="18" customHeight="1" x14ac:dyDescent="0.25">
      <c r="A43" s="96"/>
      <c r="B43" s="96"/>
      <c r="C43" s="96"/>
      <c r="D43" s="96"/>
      <c r="E43" s="96"/>
      <c r="F43" s="96"/>
      <c r="G43" s="96"/>
      <c r="H43" s="96"/>
      <c r="I43" s="96"/>
      <c r="J43" s="96"/>
      <c r="K43" s="96"/>
      <c r="L43" s="96"/>
      <c r="N43" s="24"/>
    </row>
    <row r="44" spans="1:14" s="8" customFormat="1" ht="18" customHeight="1" x14ac:dyDescent="0.25">
      <c r="A44" s="96"/>
      <c r="B44" s="96"/>
      <c r="C44" s="96"/>
      <c r="D44" s="96"/>
      <c r="E44" s="96"/>
      <c r="F44" s="96"/>
      <c r="G44" s="96"/>
      <c r="H44" s="96"/>
      <c r="I44" s="96"/>
      <c r="J44" s="96"/>
      <c r="K44" s="96"/>
      <c r="L44" s="96"/>
      <c r="N44" s="24"/>
    </row>
    <row r="45" spans="1:14" s="8" customFormat="1" ht="18" customHeight="1" x14ac:dyDescent="0.25">
      <c r="A45" s="96"/>
      <c r="B45" s="96"/>
      <c r="C45" s="96"/>
      <c r="D45" s="96"/>
      <c r="E45" s="96"/>
      <c r="F45" s="96"/>
      <c r="G45" s="96"/>
      <c r="H45" s="96"/>
      <c r="I45" s="96"/>
      <c r="J45" s="96"/>
      <c r="K45" s="96"/>
      <c r="L45" s="96"/>
      <c r="N45" s="24"/>
    </row>
    <row r="46" spans="1:14" s="8" customFormat="1" ht="18" customHeight="1" x14ac:dyDescent="0.25">
      <c r="A46" s="96"/>
      <c r="B46" s="96"/>
      <c r="C46" s="96"/>
      <c r="D46" s="96"/>
      <c r="E46" s="96"/>
      <c r="F46" s="96"/>
      <c r="G46" s="96"/>
      <c r="H46" s="96"/>
      <c r="I46" s="96"/>
      <c r="J46" s="96"/>
      <c r="K46" s="96"/>
      <c r="L46" s="96"/>
      <c r="N46" s="24"/>
    </row>
    <row r="47" spans="1:14" s="8" customFormat="1" ht="18" customHeight="1" x14ac:dyDescent="0.25">
      <c r="A47" s="96"/>
      <c r="B47" s="96"/>
      <c r="C47" s="96"/>
      <c r="D47" s="96"/>
      <c r="E47" s="96"/>
      <c r="F47" s="96"/>
      <c r="G47" s="96"/>
      <c r="H47" s="96"/>
      <c r="I47" s="96"/>
      <c r="J47" s="96"/>
      <c r="K47" s="96"/>
      <c r="L47" s="96"/>
      <c r="N47" s="24"/>
    </row>
    <row r="48" spans="1:14" s="8" customFormat="1" ht="18" customHeight="1" x14ac:dyDescent="0.25">
      <c r="A48" s="96"/>
      <c r="B48" s="96"/>
      <c r="C48" s="96"/>
      <c r="D48" s="96"/>
      <c r="E48" s="96"/>
      <c r="F48" s="96"/>
      <c r="G48" s="96"/>
      <c r="H48" s="96"/>
      <c r="I48" s="96"/>
      <c r="J48" s="96"/>
      <c r="K48" s="96"/>
      <c r="L48" s="96"/>
      <c r="N48" s="24"/>
    </row>
    <row r="49" spans="1:14" s="8" customFormat="1" ht="18" customHeight="1" x14ac:dyDescent="0.25">
      <c r="A49" s="96"/>
      <c r="B49" s="96"/>
      <c r="C49" s="96"/>
      <c r="D49" s="96"/>
      <c r="E49" s="96"/>
      <c r="F49" s="96"/>
      <c r="G49" s="96"/>
      <c r="H49" s="96"/>
      <c r="I49" s="96"/>
      <c r="J49" s="96"/>
      <c r="K49" s="96"/>
      <c r="L49" s="96"/>
      <c r="N49" s="24"/>
    </row>
    <row r="50" spans="1:14" s="8" customFormat="1" ht="18" customHeight="1" x14ac:dyDescent="0.25">
      <c r="A50" s="96"/>
      <c r="B50" s="96"/>
      <c r="C50" s="96"/>
      <c r="D50" s="96"/>
      <c r="E50" s="96"/>
      <c r="F50" s="96"/>
      <c r="G50" s="96"/>
      <c r="H50" s="96"/>
      <c r="I50" s="96"/>
      <c r="J50" s="96"/>
      <c r="K50" s="96"/>
      <c r="L50" s="96"/>
      <c r="N50" s="24"/>
    </row>
    <row r="51" spans="1:14" s="8" customFormat="1" ht="18" customHeight="1" x14ac:dyDescent="0.25">
      <c r="A51" s="96"/>
      <c r="B51" s="96"/>
      <c r="C51" s="96"/>
      <c r="D51" s="96"/>
      <c r="E51" s="96"/>
      <c r="F51" s="96"/>
      <c r="G51" s="96"/>
      <c r="H51" s="96"/>
      <c r="I51" s="96"/>
      <c r="J51" s="96"/>
      <c r="K51" s="96"/>
      <c r="L51" s="96"/>
      <c r="N51" s="24"/>
    </row>
    <row r="52" spans="1:14" s="8" customFormat="1" ht="18" customHeight="1" x14ac:dyDescent="0.25">
      <c r="A52" s="96"/>
      <c r="B52" s="96"/>
      <c r="C52" s="96"/>
      <c r="D52" s="96"/>
      <c r="E52" s="96"/>
      <c r="F52" s="96"/>
      <c r="G52" s="96"/>
      <c r="H52" s="96"/>
      <c r="I52" s="96"/>
      <c r="J52" s="96"/>
      <c r="K52" s="96"/>
      <c r="L52" s="96"/>
      <c r="N52" s="24"/>
    </row>
    <row r="53" spans="1:14" s="8" customFormat="1" ht="18" customHeight="1" x14ac:dyDescent="0.25">
      <c r="A53" s="96"/>
      <c r="B53" s="96"/>
      <c r="C53" s="96"/>
      <c r="D53" s="96"/>
      <c r="E53" s="96"/>
      <c r="F53" s="96"/>
      <c r="G53" s="96"/>
      <c r="H53" s="96"/>
      <c r="I53" s="96"/>
      <c r="J53" s="96"/>
      <c r="K53" s="96"/>
      <c r="L53" s="96"/>
      <c r="N53" s="24"/>
    </row>
    <row r="54" spans="1:14" s="8" customFormat="1" ht="18" customHeight="1" x14ac:dyDescent="0.25">
      <c r="A54" s="96"/>
      <c r="B54" s="96"/>
      <c r="C54" s="96"/>
      <c r="D54" s="96"/>
      <c r="E54" s="96"/>
      <c r="F54" s="96"/>
      <c r="G54" s="101"/>
      <c r="H54" s="96"/>
      <c r="I54" s="96"/>
      <c r="J54" s="96"/>
      <c r="K54" s="96"/>
      <c r="L54" s="96"/>
      <c r="N54" s="24"/>
    </row>
    <row r="55" spans="1:14" s="8" customFormat="1" ht="18" customHeight="1" x14ac:dyDescent="0.25">
      <c r="A55" s="96"/>
      <c r="B55" s="96"/>
      <c r="C55" s="96"/>
      <c r="D55" s="96"/>
      <c r="E55" s="96"/>
      <c r="F55" s="96"/>
      <c r="G55" s="102"/>
      <c r="H55" s="96"/>
      <c r="I55" s="96"/>
      <c r="J55" s="96"/>
      <c r="K55" s="96"/>
      <c r="L55" s="96"/>
      <c r="N55" s="24"/>
    </row>
    <row r="56" spans="1:14" s="8" customFormat="1" ht="18" customHeight="1" x14ac:dyDescent="0.25">
      <c r="A56" s="96"/>
      <c r="B56" s="96"/>
      <c r="C56" s="96"/>
      <c r="D56" s="96"/>
      <c r="E56" s="96"/>
      <c r="F56" s="96"/>
      <c r="G56" s="102"/>
      <c r="H56" s="96"/>
      <c r="I56" s="96"/>
      <c r="J56" s="96"/>
      <c r="K56" s="96"/>
      <c r="L56" s="96"/>
      <c r="N56" s="24"/>
    </row>
    <row r="57" spans="1:14" s="8" customFormat="1" ht="18" customHeight="1" x14ac:dyDescent="0.25">
      <c r="A57" s="96"/>
      <c r="B57" s="96"/>
      <c r="C57" s="96"/>
      <c r="D57" s="96"/>
      <c r="E57" s="96"/>
      <c r="F57" s="96"/>
      <c r="G57" s="102"/>
      <c r="H57" s="96"/>
      <c r="I57" s="96"/>
      <c r="J57" s="96"/>
      <c r="K57" s="96"/>
      <c r="L57" s="96"/>
      <c r="N57" s="24"/>
    </row>
    <row r="58" spans="1:14" s="8" customFormat="1" ht="18" customHeight="1" x14ac:dyDescent="0.25">
      <c r="A58" s="96"/>
      <c r="B58" s="96"/>
      <c r="C58" s="96"/>
      <c r="D58" s="96"/>
      <c r="E58" s="96"/>
      <c r="F58" s="96"/>
      <c r="G58" s="96"/>
      <c r="H58" s="96"/>
      <c r="I58" s="96"/>
      <c r="J58" s="96"/>
      <c r="K58" s="96"/>
      <c r="L58" s="96"/>
      <c r="N58" s="24"/>
    </row>
    <row r="59" spans="1:14" x14ac:dyDescent="0.2">
      <c r="A59" s="31"/>
      <c r="B59" s="31"/>
      <c r="C59" s="31"/>
      <c r="D59" s="31"/>
      <c r="E59" s="31"/>
      <c r="F59" s="31"/>
      <c r="G59" s="31"/>
      <c r="H59" s="31"/>
      <c r="I59" s="31"/>
      <c r="J59" s="31"/>
      <c r="K59" s="31"/>
      <c r="L59" s="32"/>
    </row>
    <row r="60" spans="1:14" x14ac:dyDescent="0.2">
      <c r="D60" s="29"/>
      <c r="E60" s="113"/>
      <c r="F60" s="113"/>
      <c r="G60" s="113"/>
      <c r="J60" s="121"/>
      <c r="K60" s="121"/>
      <c r="L60" s="121"/>
    </row>
    <row r="61" spans="1:14" s="33" customFormat="1" ht="21.95" customHeight="1" x14ac:dyDescent="0.25">
      <c r="D61" s="34"/>
      <c r="E61" s="118" t="s">
        <v>9</v>
      </c>
      <c r="F61" s="118"/>
      <c r="G61" s="118"/>
      <c r="J61" s="118" t="s">
        <v>7</v>
      </c>
      <c r="K61" s="118"/>
      <c r="L61" s="118"/>
      <c r="N61" s="35"/>
    </row>
    <row r="62" spans="1:14" s="26" customFormat="1" ht="48.75" customHeight="1" x14ac:dyDescent="0.25">
      <c r="A62" s="44" t="s">
        <v>1</v>
      </c>
      <c r="B62" s="44" t="s">
        <v>4</v>
      </c>
      <c r="C62" s="44" t="s">
        <v>3</v>
      </c>
      <c r="D62" s="44" t="s">
        <v>2</v>
      </c>
      <c r="E62" s="46" t="s">
        <v>0</v>
      </c>
      <c r="F62" s="46"/>
      <c r="G62" s="45" t="s">
        <v>68</v>
      </c>
      <c r="H62" s="44" t="s">
        <v>6</v>
      </c>
      <c r="I62" s="44"/>
      <c r="J62" s="44" t="s">
        <v>5</v>
      </c>
      <c r="K62" s="44" t="s">
        <v>3</v>
      </c>
      <c r="L62" s="44" t="s">
        <v>2</v>
      </c>
      <c r="N62" s="27"/>
    </row>
    <row r="63" spans="1:14" s="26" customFormat="1" ht="6.95" customHeight="1" x14ac:dyDescent="0.25">
      <c r="A63" s="2"/>
      <c r="B63" s="3"/>
      <c r="C63" s="3"/>
      <c r="D63" s="3"/>
      <c r="E63" s="4"/>
      <c r="F63" s="4"/>
      <c r="G63" s="5"/>
      <c r="H63" s="6"/>
      <c r="I63" s="7"/>
      <c r="J63" s="7"/>
      <c r="K63" s="7"/>
      <c r="L63" s="7"/>
      <c r="N63" s="27"/>
    </row>
    <row r="64" spans="1:14" s="36" customFormat="1" ht="12.75" customHeight="1" x14ac:dyDescent="0.25">
      <c r="C64" s="63"/>
      <c r="D64" s="63"/>
      <c r="E64" s="63">
        <f>$J$7</f>
        <v>10000</v>
      </c>
      <c r="F64" s="63"/>
      <c r="G64" s="41"/>
      <c r="H64" s="65">
        <f>$J$7</f>
        <v>10000</v>
      </c>
      <c r="I64" s="63"/>
      <c r="J64" s="63">
        <f>H64</f>
        <v>10000</v>
      </c>
      <c r="K64" s="63"/>
      <c r="L64" s="63"/>
      <c r="N64" s="39"/>
    </row>
    <row r="65" spans="1:15" s="36" customFormat="1" ht="12.75" customHeight="1" x14ac:dyDescent="0.25">
      <c r="A65" s="43">
        <v>1</v>
      </c>
      <c r="B65" s="37">
        <f t="shared" ref="B65:B96" ca="1" si="0">IF(ISERROR(A65),NA(),IF(Rate=TRUE,min+RAND()*(max-min),$J$10))</f>
        <v>0.04</v>
      </c>
      <c r="C65" s="64">
        <f ca="1">IF(ISERROR(A65),NA(),FV(((1+B65/interest_comp_freq)^(interest_comp_freq/deposit_freq))-1,deposit_freq,-$E$14,-H64)-$E$14*deposit_freq-H64)</f>
        <v>428.28515340432568</v>
      </c>
      <c r="D65" s="64">
        <f t="shared" ref="D65:D96" ca="1" si="1">IF(ISERROR(A65),NA(),IF(tax=1,IF(C65&gt;0,C65*$E$11,0),0))</f>
        <v>42.828515340432574</v>
      </c>
      <c r="E65" s="64">
        <f t="shared" ref="E65:E96" si="2">IF(ISERROR(A65),NA(),$E$14*deposit_freq+$E$16)</f>
        <v>3000</v>
      </c>
      <c r="F65" s="64"/>
      <c r="G65" s="42"/>
      <c r="H65" s="64">
        <f t="shared" ref="H65:H96" ca="1" si="3">IF(ISERROR(A65),NA(),H64+(C65-D65)+E65+G65)</f>
        <v>13385.456638063893</v>
      </c>
      <c r="I65" s="64"/>
      <c r="J65" s="64">
        <f>IF(ISERROR(A65),NA(),E64+E65+G65)</f>
        <v>13000</v>
      </c>
      <c r="K65" s="64">
        <f ca="1">IF(ISERROR(A65),NA(),C65)</f>
        <v>428.28515340432568</v>
      </c>
      <c r="L65" s="64">
        <f ca="1">IF(ISERROR(A65),NA(),D65)</f>
        <v>42.828515340432574</v>
      </c>
      <c r="M65" s="40"/>
      <c r="N65" s="39"/>
      <c r="O65" s="40"/>
    </row>
    <row r="66" spans="1:15" s="36" customFormat="1" ht="12.75" customHeight="1" x14ac:dyDescent="0.25">
      <c r="A66" s="43">
        <f>IF(A65&lt;$E$7,A65+1,NA())</f>
        <v>2</v>
      </c>
      <c r="B66" s="37">
        <f t="shared" ca="1" si="0"/>
        <v>0.04</v>
      </c>
      <c r="C66" s="64">
        <f ca="1">IF(ISERROR(A66),NA(),FV(((1+B66/interest_comp_freq)^(interest_comp_freq/deposit_freq))-1,deposit_freq,-$E$14,-H65)-$E$14*deposit_freq-H65)</f>
        <v>566.44053736884962</v>
      </c>
      <c r="D66" s="64">
        <f t="shared" ca="1" si="1"/>
        <v>56.644053736884963</v>
      </c>
      <c r="E66" s="64">
        <f t="shared" si="2"/>
        <v>3000</v>
      </c>
      <c r="F66" s="64"/>
      <c r="G66" s="42"/>
      <c r="H66" s="66">
        <f t="shared" ca="1" si="3"/>
        <v>16895.25312169586</v>
      </c>
      <c r="I66" s="64"/>
      <c r="J66" s="64">
        <f t="shared" ref="J66:J99" si="4">IF(ISERROR(A66),NA(),J65+E66+G66)</f>
        <v>16000</v>
      </c>
      <c r="K66" s="64">
        <f t="shared" ref="K66:K97" ca="1" si="5">IF(ISERROR(A66),NA(),K65+C66)</f>
        <v>994.7256907731753</v>
      </c>
      <c r="L66" s="64">
        <f t="shared" ref="L66:L97" ca="1" si="6">IF(ISERROR(A66),NA(),L65+D66)</f>
        <v>99.47256907731753</v>
      </c>
      <c r="N66" s="39"/>
    </row>
    <row r="67" spans="1:15" s="36" customFormat="1" ht="12.75" customHeight="1" x14ac:dyDescent="0.25">
      <c r="A67" s="43">
        <f t="shared" ref="A67:A130" si="7">IF(A66&lt;$E$7,A66+1,NA())</f>
        <v>3</v>
      </c>
      <c r="B67" s="37">
        <f t="shared" ca="1" si="0"/>
        <v>0.04</v>
      </c>
      <c r="C67" s="64">
        <f ca="1">IF(ISERROR(A67),NA(),FV(((1+B67/interest_comp_freq)^(interest_comp_freq/deposit_freq))-1,deposit_freq,-$E$14,-H66)-$E$14*deposit_freq-H66)</f>
        <v>709.67004306732633</v>
      </c>
      <c r="D67" s="64">
        <f t="shared" ca="1" si="1"/>
        <v>70.967004306732633</v>
      </c>
      <c r="E67" s="64">
        <f t="shared" si="2"/>
        <v>3000</v>
      </c>
      <c r="F67" s="64"/>
      <c r="G67" s="42"/>
      <c r="H67" s="64">
        <f t="shared" ca="1" si="3"/>
        <v>20533.956160456451</v>
      </c>
      <c r="I67" s="64"/>
      <c r="J67" s="64">
        <f t="shared" si="4"/>
        <v>19000</v>
      </c>
      <c r="K67" s="64">
        <f t="shared" ca="1" si="5"/>
        <v>1704.3957338405016</v>
      </c>
      <c r="L67" s="64">
        <f t="shared" ca="1" si="6"/>
        <v>170.43957338405016</v>
      </c>
      <c r="N67" s="39"/>
    </row>
    <row r="68" spans="1:15" s="36" customFormat="1" ht="12.75" customHeight="1" x14ac:dyDescent="0.25">
      <c r="A68" s="43">
        <f t="shared" si="7"/>
        <v>4</v>
      </c>
      <c r="B68" s="37">
        <f t="shared" ca="1" si="0"/>
        <v>0.04</v>
      </c>
      <c r="C68" s="64">
        <f ca="1">IF(ISERROR(A68),NA(),FV(((1+B68/interest_comp_freq)^(interest_comp_freq/deposit_freq))-1,deposit_freq,-$E$14,-H67)-$E$14*deposit_freq-H67)</f>
        <v>858.16003103548792</v>
      </c>
      <c r="D68" s="64">
        <f t="shared" ca="1" si="1"/>
        <v>85.816003103548795</v>
      </c>
      <c r="E68" s="64">
        <f t="shared" si="2"/>
        <v>3000</v>
      </c>
      <c r="F68" s="64"/>
      <c r="G68" s="42"/>
      <c r="H68" s="66">
        <f t="shared" ca="1" si="3"/>
        <v>24306.300188388392</v>
      </c>
      <c r="I68" s="64"/>
      <c r="J68" s="64">
        <f t="shared" si="4"/>
        <v>22000</v>
      </c>
      <c r="K68" s="64">
        <f t="shared" ca="1" si="5"/>
        <v>2562.5557648759896</v>
      </c>
      <c r="L68" s="64">
        <f t="shared" ca="1" si="6"/>
        <v>256.25557648759894</v>
      </c>
      <c r="N68" s="39"/>
    </row>
    <row r="69" spans="1:15" s="36" customFormat="1" ht="12.75" customHeight="1" x14ac:dyDescent="0.25">
      <c r="A69" s="43">
        <f t="shared" si="7"/>
        <v>5</v>
      </c>
      <c r="B69" s="37">
        <f t="shared" ca="1" si="0"/>
        <v>0.04</v>
      </c>
      <c r="C69" s="64">
        <f ca="1">IF(ISERROR(A69),NA(),FV(((1+B69/interest_comp_freq)^(interest_comp_freq/deposit_freq))-1,deposit_freq,-$E$14,-H68)-$E$14*deposit_freq-H68)</f>
        <v>1012.1037063924632</v>
      </c>
      <c r="D69" s="64">
        <f t="shared" ca="1" si="1"/>
        <v>101.21037063924632</v>
      </c>
      <c r="E69" s="64">
        <f t="shared" si="2"/>
        <v>3000</v>
      </c>
      <c r="F69" s="64"/>
      <c r="G69" s="42"/>
      <c r="H69" s="64">
        <f t="shared" ca="1" si="3"/>
        <v>28217.193524141607</v>
      </c>
      <c r="I69" s="64"/>
      <c r="J69" s="64">
        <f t="shared" si="4"/>
        <v>25000</v>
      </c>
      <c r="K69" s="64">
        <f t="shared" ca="1" si="5"/>
        <v>3574.6594712684528</v>
      </c>
      <c r="L69" s="64">
        <f t="shared" ca="1" si="6"/>
        <v>357.46594712684526</v>
      </c>
      <c r="N69" s="39"/>
    </row>
    <row r="70" spans="1:15" s="36" customFormat="1" ht="12.75" customHeight="1" x14ac:dyDescent="0.25">
      <c r="A70" s="43">
        <f t="shared" si="7"/>
        <v>6</v>
      </c>
      <c r="B70" s="37">
        <f t="shared" ca="1" si="0"/>
        <v>0.04</v>
      </c>
      <c r="C70" s="64">
        <f ca="1">IF(ISERROR(A70),NA(),FV(((1+B70/interest_comp_freq)^(interest_comp_freq/deposit_freq))-1,deposit_freq,-$E$14,-H69)-$E$14*deposit_freq-H69)</f>
        <v>1171.7013702261611</v>
      </c>
      <c r="D70" s="64">
        <f t="shared" ca="1" si="1"/>
        <v>117.17013702261612</v>
      </c>
      <c r="E70" s="64">
        <f t="shared" si="2"/>
        <v>3000</v>
      </c>
      <c r="F70" s="64"/>
      <c r="G70" s="42"/>
      <c r="H70" s="64">
        <f t="shared" ca="1" si="3"/>
        <v>32271.724757345153</v>
      </c>
      <c r="I70" s="64"/>
      <c r="J70" s="64">
        <f t="shared" si="4"/>
        <v>28000</v>
      </c>
      <c r="K70" s="64">
        <f t="shared" ca="1" si="5"/>
        <v>4746.3608414946139</v>
      </c>
      <c r="L70" s="64">
        <f t="shared" ca="1" si="6"/>
        <v>474.6360841494614</v>
      </c>
      <c r="N70" s="39"/>
    </row>
    <row r="71" spans="1:15" s="36" customFormat="1" ht="12.75" customHeight="1" x14ac:dyDescent="0.25">
      <c r="A71" s="43">
        <f t="shared" si="7"/>
        <v>7</v>
      </c>
      <c r="B71" s="37">
        <f t="shared" ca="1" si="0"/>
        <v>0.04</v>
      </c>
      <c r="C71" s="64">
        <f ca="1">IF(ISERROR(A71),NA(),FV(((1+B71/interest_comp_freq)^(interest_comp_freq/deposit_freq))-1,deposit_freq,-$E$14,-H70)-$E$14*deposit_freq-H70)</f>
        <v>1337.160680211513</v>
      </c>
      <c r="D71" s="64">
        <f t="shared" ca="1" si="1"/>
        <v>133.7160680211513</v>
      </c>
      <c r="E71" s="64">
        <f t="shared" si="2"/>
        <v>3000</v>
      </c>
      <c r="F71" s="64"/>
      <c r="G71" s="42"/>
      <c r="H71" s="64">
        <f t="shared" ca="1" si="3"/>
        <v>36475.169369535513</v>
      </c>
      <c r="I71" s="64"/>
      <c r="J71" s="64">
        <f t="shared" si="4"/>
        <v>31000</v>
      </c>
      <c r="K71" s="64">
        <f t="shared" ca="1" si="5"/>
        <v>6083.5215217061268</v>
      </c>
      <c r="L71" s="64">
        <f t="shared" ca="1" si="6"/>
        <v>608.35215217061273</v>
      </c>
      <c r="N71" s="39"/>
    </row>
    <row r="72" spans="1:15" s="36" customFormat="1" ht="12.75" customHeight="1" x14ac:dyDescent="0.25">
      <c r="A72" s="43">
        <f t="shared" si="7"/>
        <v>8</v>
      </c>
      <c r="B72" s="37">
        <f t="shared" ca="1" si="0"/>
        <v>0.04</v>
      </c>
      <c r="C72" s="64">
        <f ca="1">IF(ISERROR(A72),NA(),FV(((1+B72/interest_comp_freq)^(interest_comp_freq/deposit_freq))-1,deposit_freq,-$E$14,-H71)-$E$14*deposit_freq-H71)</f>
        <v>1508.6969208005758</v>
      </c>
      <c r="D72" s="64">
        <f t="shared" ca="1" si="1"/>
        <v>150.86969208005758</v>
      </c>
      <c r="E72" s="64">
        <f t="shared" si="2"/>
        <v>3000</v>
      </c>
      <c r="F72" s="64"/>
      <c r="G72" s="42"/>
      <c r="H72" s="64">
        <f t="shared" ca="1" si="3"/>
        <v>40832.996598256032</v>
      </c>
      <c r="I72" s="64"/>
      <c r="J72" s="64">
        <f t="shared" si="4"/>
        <v>34000</v>
      </c>
      <c r="K72" s="64">
        <f t="shared" ca="1" si="5"/>
        <v>7592.2184425067026</v>
      </c>
      <c r="L72" s="64">
        <f t="shared" ca="1" si="6"/>
        <v>759.2218442506703</v>
      </c>
      <c r="N72" s="39"/>
    </row>
    <row r="73" spans="1:15" s="36" customFormat="1" ht="12.75" customHeight="1" x14ac:dyDescent="0.25">
      <c r="A73" s="43">
        <f t="shared" si="7"/>
        <v>9</v>
      </c>
      <c r="B73" s="37">
        <f t="shared" ca="1" si="0"/>
        <v>0.04</v>
      </c>
      <c r="C73" s="64">
        <f ca="1">IF(ISERROR(A73),NA(),FV(((1+B73/interest_comp_freq)^(interest_comp_freq/deposit_freq))-1,deposit_freq,-$E$14,-H72)-$E$14*deposit_freq-H72)</f>
        <v>1686.5332833360735</v>
      </c>
      <c r="D73" s="64">
        <f t="shared" ca="1" si="1"/>
        <v>168.65332833360736</v>
      </c>
      <c r="E73" s="64">
        <f t="shared" si="2"/>
        <v>3000</v>
      </c>
      <c r="F73" s="64"/>
      <c r="G73" s="42"/>
      <c r="H73" s="64">
        <f t="shared" ca="1" si="3"/>
        <v>45350.876553258495</v>
      </c>
      <c r="I73" s="64"/>
      <c r="J73" s="64">
        <f t="shared" si="4"/>
        <v>37000</v>
      </c>
      <c r="K73" s="64">
        <f t="shared" ca="1" si="5"/>
        <v>9278.7517258427761</v>
      </c>
      <c r="L73" s="64">
        <f t="shared" ca="1" si="6"/>
        <v>927.87517258427761</v>
      </c>
      <c r="N73" s="39"/>
    </row>
    <row r="74" spans="1:15" s="36" customFormat="1" ht="12.75" customHeight="1" x14ac:dyDescent="0.25">
      <c r="A74" s="43">
        <f t="shared" si="7"/>
        <v>10</v>
      </c>
      <c r="B74" s="37">
        <f t="shared" ca="1" si="0"/>
        <v>0.04</v>
      </c>
      <c r="C74" s="64">
        <f ca="1">IF(ISERROR(A74),NA(),FV(((1+B74/interest_comp_freq)^(interest_comp_freq/deposit_freq))-1,deposit_freq,-$E$14,-H73)-$E$14*deposit_freq-H73)</f>
        <v>1870.9011564528701</v>
      </c>
      <c r="D74" s="64">
        <f t="shared" ca="1" si="1"/>
        <v>187.09011564528703</v>
      </c>
      <c r="E74" s="64">
        <f t="shared" si="2"/>
        <v>3000</v>
      </c>
      <c r="F74" s="64"/>
      <c r="G74" s="42"/>
      <c r="H74" s="66">
        <f t="shared" ca="1" si="3"/>
        <v>50034.687594066076</v>
      </c>
      <c r="I74" s="64"/>
      <c r="J74" s="64">
        <f t="shared" si="4"/>
        <v>40000</v>
      </c>
      <c r="K74" s="64">
        <f t="shared" ca="1" si="5"/>
        <v>11149.652882295646</v>
      </c>
      <c r="L74" s="64">
        <f t="shared" ca="1" si="6"/>
        <v>1114.9652882295645</v>
      </c>
      <c r="N74" s="39"/>
    </row>
    <row r="75" spans="1:15" s="36" customFormat="1" ht="12.75" customHeight="1" x14ac:dyDescent="0.25">
      <c r="A75" s="43">
        <f t="shared" si="7"/>
        <v>11</v>
      </c>
      <c r="B75" s="37">
        <f t="shared" ca="1" si="0"/>
        <v>0.04</v>
      </c>
      <c r="C75" s="64">
        <f ca="1">IF(ISERROR(A75),NA(),FV(((1+B75/interest_comp_freq)^(interest_comp_freq/deposit_freq))-1,deposit_freq,-$E$14,-H74)-$E$14*deposit_freq-H74)</f>
        <v>2062.0404271452062</v>
      </c>
      <c r="D75" s="64">
        <f t="shared" ca="1" si="1"/>
        <v>206.20404271452063</v>
      </c>
      <c r="E75" s="64">
        <f t="shared" si="2"/>
        <v>3000</v>
      </c>
      <c r="F75" s="64"/>
      <c r="G75" s="42"/>
      <c r="H75" s="64">
        <f t="shared" ca="1" si="3"/>
        <v>54890.523978496763</v>
      </c>
      <c r="I75" s="64"/>
      <c r="J75" s="64">
        <f t="shared" si="4"/>
        <v>43000</v>
      </c>
      <c r="K75" s="64">
        <f t="shared" ca="1" si="5"/>
        <v>13211.693309440852</v>
      </c>
      <c r="L75" s="64">
        <f t="shared" ca="1" si="6"/>
        <v>1321.1693309440852</v>
      </c>
      <c r="N75" s="39"/>
    </row>
    <row r="76" spans="1:15" s="36" customFormat="1" ht="12.75" customHeight="1" x14ac:dyDescent="0.25">
      <c r="A76" s="43">
        <f t="shared" si="7"/>
        <v>12</v>
      </c>
      <c r="B76" s="37">
        <f t="shared" ca="1" si="0"/>
        <v>0.04</v>
      </c>
      <c r="C76" s="64">
        <f ca="1">IF(ISERROR(A76),NA(),FV(((1+B76/interest_comp_freq)^(interest_comp_freq/deposit_freq))-1,deposit_freq,-$E$14,-H75)-$E$14*deposit_freq-H75)</f>
        <v>2260.1997928913843</v>
      </c>
      <c r="D76" s="64">
        <f t="shared" ca="1" si="1"/>
        <v>226.01997928913843</v>
      </c>
      <c r="E76" s="64">
        <f t="shared" si="2"/>
        <v>3000</v>
      </c>
      <c r="F76" s="64"/>
      <c r="G76" s="42"/>
      <c r="H76" s="66">
        <f t="shared" ca="1" si="3"/>
        <v>59924.703792099011</v>
      </c>
      <c r="I76" s="64"/>
      <c r="J76" s="64">
        <f t="shared" si="4"/>
        <v>46000</v>
      </c>
      <c r="K76" s="64">
        <f t="shared" ca="1" si="5"/>
        <v>15471.893102332237</v>
      </c>
      <c r="L76" s="64">
        <f t="shared" ca="1" si="6"/>
        <v>1547.1893102332238</v>
      </c>
      <c r="N76" s="39"/>
    </row>
    <row r="77" spans="1:15" s="36" customFormat="1" ht="12.75" customHeight="1" x14ac:dyDescent="0.25">
      <c r="A77" s="43">
        <f t="shared" si="7"/>
        <v>13</v>
      </c>
      <c r="B77" s="37">
        <f t="shared" ca="1" si="0"/>
        <v>0.04</v>
      </c>
      <c r="C77" s="64">
        <f ca="1">IF(ISERROR(A77),NA(),FV(((1+B77/interest_comp_freq)^(interest_comp_freq/deposit_freq))-1,deposit_freq,-$E$14,-H76)-$E$14*deposit_freq-H76)</f>
        <v>2465.6370852421169</v>
      </c>
      <c r="D77" s="64">
        <f t="shared" ca="1" si="1"/>
        <v>246.56370852421171</v>
      </c>
      <c r="E77" s="64">
        <f t="shared" si="2"/>
        <v>3000</v>
      </c>
      <c r="F77" s="64"/>
      <c r="G77" s="42"/>
      <c r="H77" s="64">
        <f t="shared" ca="1" si="3"/>
        <v>65143.777168816916</v>
      </c>
      <c r="I77" s="64"/>
      <c r="J77" s="64">
        <f t="shared" si="4"/>
        <v>49000</v>
      </c>
      <c r="K77" s="64">
        <f t="shared" ca="1" si="5"/>
        <v>17937.530187574353</v>
      </c>
      <c r="L77" s="64">
        <f t="shared" ca="1" si="6"/>
        <v>1793.7530187574355</v>
      </c>
      <c r="N77" s="39"/>
    </row>
    <row r="78" spans="1:15" s="36" customFormat="1" ht="12.75" customHeight="1" x14ac:dyDescent="0.25">
      <c r="A78" s="43">
        <f t="shared" si="7"/>
        <v>14</v>
      </c>
      <c r="B78" s="37">
        <f t="shared" ca="1" si="0"/>
        <v>0.04</v>
      </c>
      <c r="C78" s="64">
        <f ca="1">IF(ISERROR(A78),NA(),FV(((1+B78/interest_comp_freq)^(interest_comp_freq/deposit_freq))-1,deposit_freq,-$E$14,-H77)-$E$14*deposit_freq-H77)</f>
        <v>2678.6196052934974</v>
      </c>
      <c r="D78" s="64">
        <f t="shared" ca="1" si="1"/>
        <v>267.86196052934974</v>
      </c>
      <c r="E78" s="64">
        <f t="shared" si="2"/>
        <v>3000</v>
      </c>
      <c r="F78" s="64"/>
      <c r="G78" s="42"/>
      <c r="H78" s="66">
        <f t="shared" ca="1" si="3"/>
        <v>70554.534813581064</v>
      </c>
      <c r="I78" s="64"/>
      <c r="J78" s="64">
        <f t="shared" si="4"/>
        <v>52000</v>
      </c>
      <c r="K78" s="64">
        <f t="shared" ca="1" si="5"/>
        <v>20616.149792867851</v>
      </c>
      <c r="L78" s="64">
        <f t="shared" ca="1" si="6"/>
        <v>2061.6149792867855</v>
      </c>
      <c r="N78" s="39"/>
    </row>
    <row r="79" spans="1:15" s="36" customFormat="1" ht="12.75" customHeight="1" x14ac:dyDescent="0.25">
      <c r="A79" s="43">
        <f t="shared" si="7"/>
        <v>15</v>
      </c>
      <c r="B79" s="37">
        <f t="shared" ca="1" si="0"/>
        <v>0.04</v>
      </c>
      <c r="C79" s="64">
        <f ca="1">IF(ISERROR(A79),NA(),FV(((1+B79/interest_comp_freq)^(interest_comp_freq/deposit_freq))-1,deposit_freq,-$E$14,-H78)-$E$14*deposit_freq-H78)</f>
        <v>2899.4244714810193</v>
      </c>
      <c r="D79" s="64">
        <f t="shared" ca="1" si="1"/>
        <v>289.94244714810196</v>
      </c>
      <c r="E79" s="64">
        <f t="shared" si="2"/>
        <v>3000</v>
      </c>
      <c r="F79" s="64"/>
      <c r="G79" s="42"/>
      <c r="H79" s="64">
        <f t="shared" ca="1" si="3"/>
        <v>76164.01683791398</v>
      </c>
      <c r="I79" s="64"/>
      <c r="J79" s="64">
        <f t="shared" si="4"/>
        <v>55000</v>
      </c>
      <c r="K79" s="64">
        <f t="shared" ca="1" si="5"/>
        <v>23515.57426434887</v>
      </c>
      <c r="L79" s="64">
        <f t="shared" ca="1" si="6"/>
        <v>2351.5574264348875</v>
      </c>
      <c r="N79" s="39"/>
    </row>
    <row r="80" spans="1:15" s="36" customFormat="1" ht="12.75" customHeight="1" x14ac:dyDescent="0.25">
      <c r="A80" s="43">
        <f t="shared" si="7"/>
        <v>16</v>
      </c>
      <c r="B80" s="37">
        <f t="shared" ca="1" si="0"/>
        <v>0.04</v>
      </c>
      <c r="C80" s="64">
        <f ca="1">IF(ISERROR(A80),NA(),FV(((1+B80/interest_comp_freq)^(interest_comp_freq/deposit_freq))-1,deposit_freq,-$E$14,-H79)-$E$14*deposit_freq-H79)</f>
        <v>3128.3389801474259</v>
      </c>
      <c r="D80" s="64">
        <f t="shared" ca="1" si="1"/>
        <v>312.8338980147426</v>
      </c>
      <c r="E80" s="64">
        <f t="shared" si="2"/>
        <v>3000</v>
      </c>
      <c r="F80" s="64"/>
      <c r="G80" s="42"/>
      <c r="H80" s="66">
        <f t="shared" ca="1" si="3"/>
        <v>81979.521920046667</v>
      </c>
      <c r="I80" s="64"/>
      <c r="J80" s="64">
        <f t="shared" si="4"/>
        <v>58000</v>
      </c>
      <c r="K80" s="64">
        <f t="shared" ca="1" si="5"/>
        <v>26643.913244496296</v>
      </c>
      <c r="L80" s="64">
        <f t="shared" ca="1" si="6"/>
        <v>2664.3913244496302</v>
      </c>
      <c r="N80" s="39"/>
    </row>
    <row r="81" spans="1:14" s="36" customFormat="1" ht="12.75" customHeight="1" x14ac:dyDescent="0.25">
      <c r="A81" s="43">
        <f t="shared" si="7"/>
        <v>17</v>
      </c>
      <c r="B81" s="37">
        <f t="shared" ca="1" si="0"/>
        <v>0.04</v>
      </c>
      <c r="C81" s="64">
        <f ca="1">IF(ISERROR(A81),NA(),FV(((1+B81/interest_comp_freq)^(interest_comp_freq/deposit_freq))-1,deposit_freq,-$E$14,-H80)-$E$14*deposit_freq-H80)</f>
        <v>3365.6609793531679</v>
      </c>
      <c r="D81" s="64">
        <f t="shared" ca="1" si="1"/>
        <v>336.5660979353168</v>
      </c>
      <c r="E81" s="64">
        <f t="shared" si="2"/>
        <v>3000</v>
      </c>
      <c r="F81" s="64"/>
      <c r="G81" s="42"/>
      <c r="H81" s="64">
        <f t="shared" ca="1" si="3"/>
        <v>88008.616801464523</v>
      </c>
      <c r="I81" s="64"/>
      <c r="J81" s="64">
        <f t="shared" si="4"/>
        <v>61000</v>
      </c>
      <c r="K81" s="64">
        <f t="shared" ca="1" si="5"/>
        <v>30009.574223849464</v>
      </c>
      <c r="L81" s="64">
        <f t="shared" ca="1" si="6"/>
        <v>3000.9574223849472</v>
      </c>
      <c r="N81" s="39"/>
    </row>
    <row r="82" spans="1:14" s="36" customFormat="1" ht="12.75" customHeight="1" x14ac:dyDescent="0.25">
      <c r="A82" s="43">
        <f t="shared" si="7"/>
        <v>18</v>
      </c>
      <c r="B82" s="37">
        <f t="shared" ca="1" si="0"/>
        <v>0.04</v>
      </c>
      <c r="C82" s="64">
        <f ca="1">IF(ISERROR(A82),NA(),FV(((1+B82/interest_comp_freq)^(interest_comp_freq/deposit_freq))-1,deposit_freq,-$E$14,-H81)-$E$14*deposit_freq-H81)</f>
        <v>3611.6992564161919</v>
      </c>
      <c r="D82" s="64">
        <f t="shared" ca="1" si="1"/>
        <v>361.16992564161922</v>
      </c>
      <c r="E82" s="64">
        <f t="shared" si="2"/>
        <v>3000</v>
      </c>
      <c r="F82" s="64"/>
      <c r="G82" s="42"/>
      <c r="H82" s="66">
        <f t="shared" ca="1" si="3"/>
        <v>94259.146132239097</v>
      </c>
      <c r="I82" s="64"/>
      <c r="J82" s="64">
        <f t="shared" si="4"/>
        <v>64000</v>
      </c>
      <c r="K82" s="64">
        <f t="shared" ca="1" si="5"/>
        <v>33621.273480265656</v>
      </c>
      <c r="L82" s="64">
        <f t="shared" ca="1" si="6"/>
        <v>3362.1273480265663</v>
      </c>
      <c r="N82" s="39"/>
    </row>
    <row r="83" spans="1:14" s="36" customFormat="1" ht="12.75" customHeight="1" x14ac:dyDescent="0.25">
      <c r="A83" s="43">
        <f t="shared" si="7"/>
        <v>19</v>
      </c>
      <c r="B83" s="37">
        <f t="shared" ca="1" si="0"/>
        <v>0.04</v>
      </c>
      <c r="C83" s="64">
        <f ca="1">IF(ISERROR(A83),NA(),FV(((1+B83/interest_comp_freq)^(interest_comp_freq/deposit_freq))-1,deposit_freq,-$E$14,-H82)-$E$14*deposit_freq-H82)</f>
        <v>3866.7739396850811</v>
      </c>
      <c r="D83" s="64">
        <f t="shared" ca="1" si="1"/>
        <v>386.67739396850811</v>
      </c>
      <c r="E83" s="64">
        <f t="shared" si="2"/>
        <v>3000</v>
      </c>
      <c r="F83" s="64"/>
      <c r="G83" s="42"/>
      <c r="H83" s="64">
        <f t="shared" ca="1" si="3"/>
        <v>100739.24267795567</v>
      </c>
      <c r="I83" s="64"/>
      <c r="J83" s="64">
        <f t="shared" si="4"/>
        <v>67000</v>
      </c>
      <c r="K83" s="64">
        <f t="shared" ca="1" si="5"/>
        <v>37488.047419950737</v>
      </c>
      <c r="L83" s="64">
        <f t="shared" ca="1" si="6"/>
        <v>3748.8047419950744</v>
      </c>
      <c r="N83" s="39"/>
    </row>
    <row r="84" spans="1:14" s="36" customFormat="1" ht="12.75" customHeight="1" x14ac:dyDescent="0.25">
      <c r="A84" s="43">
        <f t="shared" si="7"/>
        <v>20</v>
      </c>
      <c r="B84" s="37">
        <f t="shared" ca="1" si="0"/>
        <v>0.04</v>
      </c>
      <c r="C84" s="64">
        <f ca="1">IF(ISERROR(A84),NA(),FV(((1+B84/interest_comp_freq)^(interest_comp_freq/deposit_freq))-1,deposit_freq,-$E$14,-H83)-$E$14*deposit_freq-H83)</f>
        <v>4131.2169150683476</v>
      </c>
      <c r="D84" s="64">
        <f t="shared" ca="1" si="1"/>
        <v>413.12169150683479</v>
      </c>
      <c r="E84" s="64">
        <f t="shared" si="2"/>
        <v>3000</v>
      </c>
      <c r="F84" s="64"/>
      <c r="G84" s="42"/>
      <c r="H84" s="66">
        <f t="shared" ca="1" si="3"/>
        <v>107457.33790151718</v>
      </c>
      <c r="I84" s="64"/>
      <c r="J84" s="64">
        <f t="shared" si="4"/>
        <v>70000</v>
      </c>
      <c r="K84" s="64">
        <f t="shared" ca="1" si="5"/>
        <v>41619.264335019085</v>
      </c>
      <c r="L84" s="64">
        <f t="shared" ca="1" si="6"/>
        <v>4161.9264335019088</v>
      </c>
      <c r="N84" s="39"/>
    </row>
    <row r="85" spans="1:14" s="36" customFormat="1" ht="12.75" customHeight="1" x14ac:dyDescent="0.25">
      <c r="A85" s="43">
        <f t="shared" si="7"/>
        <v>21</v>
      </c>
      <c r="B85" s="37">
        <f t="shared" ca="1" si="0"/>
        <v>0.04</v>
      </c>
      <c r="C85" s="64">
        <f ca="1">IF(ISERROR(A85),NA(),FV(((1+B85/interest_comp_freq)^(interest_comp_freq/deposit_freq))-1,deposit_freq,-$E$14,-H84)-$E$14*deposit_freq-H84)</f>
        <v>4405.3722578619781</v>
      </c>
      <c r="D85" s="64">
        <f t="shared" ca="1" si="1"/>
        <v>440.53722578619784</v>
      </c>
      <c r="E85" s="64">
        <f t="shared" si="2"/>
        <v>3000</v>
      </c>
      <c r="F85" s="64"/>
      <c r="G85" s="42"/>
      <c r="H85" s="64">
        <f t="shared" ca="1" si="3"/>
        <v>114422.17293359296</v>
      </c>
      <c r="I85" s="64"/>
      <c r="J85" s="64">
        <f t="shared" si="4"/>
        <v>73000</v>
      </c>
      <c r="K85" s="64">
        <f t="shared" ca="1" si="5"/>
        <v>46024.636592881063</v>
      </c>
      <c r="L85" s="64">
        <f t="shared" ca="1" si="6"/>
        <v>4602.463659288107</v>
      </c>
      <c r="N85" s="39"/>
    </row>
    <row r="86" spans="1:14" s="36" customFormat="1" ht="12.75" customHeight="1" x14ac:dyDescent="0.25">
      <c r="A86" s="43">
        <f t="shared" si="7"/>
        <v>22</v>
      </c>
      <c r="B86" s="37">
        <f t="shared" ca="1" si="0"/>
        <v>0.04</v>
      </c>
      <c r="C86" s="64">
        <f ca="1">IF(ISERROR(A86),NA(),FV(((1+B86/interest_comp_freq)^(interest_comp_freq/deposit_freq))-1,deposit_freq,-$E$14,-H85)-$E$14*deposit_freq-H85)</f>
        <v>4689.5966804368509</v>
      </c>
      <c r="D86" s="64">
        <f t="shared" ca="1" si="1"/>
        <v>468.9596680436851</v>
      </c>
      <c r="E86" s="64">
        <f t="shared" si="2"/>
        <v>3000</v>
      </c>
      <c r="F86" s="64"/>
      <c r="G86" s="42"/>
      <c r="H86" s="66">
        <f t="shared" ca="1" si="3"/>
        <v>121642.80994598613</v>
      </c>
      <c r="I86" s="64"/>
      <c r="J86" s="64">
        <f t="shared" si="4"/>
        <v>76000</v>
      </c>
      <c r="K86" s="64">
        <f t="shared" ca="1" si="5"/>
        <v>50714.233273317914</v>
      </c>
      <c r="L86" s="64">
        <f t="shared" ca="1" si="6"/>
        <v>5071.4233273317923</v>
      </c>
      <c r="N86" s="39"/>
    </row>
    <row r="87" spans="1:14" s="36" customFormat="1" ht="12.75" customHeight="1" x14ac:dyDescent="0.25">
      <c r="A87" s="43">
        <f t="shared" si="7"/>
        <v>23</v>
      </c>
      <c r="B87" s="37">
        <f t="shared" ca="1" si="0"/>
        <v>0.04</v>
      </c>
      <c r="C87" s="64">
        <f ca="1">IF(ISERROR(A87),NA(),FV(((1+B87/interest_comp_freq)^(interest_comp_freq/deposit_freq))-1,deposit_freq,-$E$14,-H86)-$E$14*deposit_freq-H86)</f>
        <v>4984.2599963687826</v>
      </c>
      <c r="D87" s="64">
        <f t="shared" ca="1" si="1"/>
        <v>498.42599963687826</v>
      </c>
      <c r="E87" s="64">
        <f t="shared" si="2"/>
        <v>3000</v>
      </c>
      <c r="F87" s="64"/>
      <c r="G87" s="42"/>
      <c r="H87" s="64">
        <f t="shared" ca="1" si="3"/>
        <v>129128.64394271803</v>
      </c>
      <c r="I87" s="64"/>
      <c r="J87" s="64">
        <f t="shared" si="4"/>
        <v>79000</v>
      </c>
      <c r="K87" s="64">
        <f t="shared" ca="1" si="5"/>
        <v>55698.493269686696</v>
      </c>
      <c r="L87" s="64">
        <f t="shared" ca="1" si="6"/>
        <v>5569.8493269686705</v>
      </c>
      <c r="N87" s="39"/>
    </row>
    <row r="88" spans="1:14" s="36" customFormat="1" ht="12.75" customHeight="1" x14ac:dyDescent="0.25">
      <c r="A88" s="43">
        <f t="shared" si="7"/>
        <v>24</v>
      </c>
      <c r="B88" s="37">
        <f t="shared" ca="1" si="0"/>
        <v>0.04</v>
      </c>
      <c r="C88" s="64">
        <f ca="1">IF(ISERROR(A88),NA(),FV(((1+B88/interest_comp_freq)^(interest_comp_freq/deposit_freq))-1,deposit_freq,-$E$14,-H87)-$E$14*deposit_freq-H87)</f>
        <v>5289.7456016148062</v>
      </c>
      <c r="D88" s="64">
        <f t="shared" ca="1" si="1"/>
        <v>528.97456016148067</v>
      </c>
      <c r="E88" s="64">
        <f t="shared" si="2"/>
        <v>3000</v>
      </c>
      <c r="F88" s="64"/>
      <c r="G88" s="42"/>
      <c r="H88" s="66">
        <f t="shared" ca="1" si="3"/>
        <v>136889.41498417137</v>
      </c>
      <c r="I88" s="64"/>
      <c r="J88" s="64">
        <f t="shared" si="4"/>
        <v>82000</v>
      </c>
      <c r="K88" s="64">
        <f t="shared" ca="1" si="5"/>
        <v>60988.238871301503</v>
      </c>
      <c r="L88" s="64">
        <f t="shared" ca="1" si="6"/>
        <v>6098.823887130151</v>
      </c>
      <c r="N88" s="39"/>
    </row>
    <row r="89" spans="1:14" s="36" customFormat="1" ht="12.75" customHeight="1" x14ac:dyDescent="0.25">
      <c r="A89" s="43">
        <f t="shared" si="7"/>
        <v>25</v>
      </c>
      <c r="B89" s="37">
        <f t="shared" ca="1" si="0"/>
        <v>0.04</v>
      </c>
      <c r="C89" s="64">
        <f ca="1">IF(ISERROR(A89),NA(),FV(((1+B89/interest_comp_freq)^(interest_comp_freq/deposit_freq))-1,deposit_freq,-$E$14,-H88)-$E$14*deposit_freq-H88)</f>
        <v>5606.4509733622253</v>
      </c>
      <c r="D89" s="64">
        <f t="shared" ca="1" si="1"/>
        <v>560.64509733622253</v>
      </c>
      <c r="E89" s="64">
        <f t="shared" si="2"/>
        <v>3000</v>
      </c>
      <c r="F89" s="64"/>
      <c r="G89" s="42"/>
      <c r="H89" s="64">
        <f t="shared" ca="1" si="3"/>
        <v>144935.22086019738</v>
      </c>
      <c r="I89" s="64"/>
      <c r="J89" s="64">
        <f t="shared" si="4"/>
        <v>85000</v>
      </c>
      <c r="K89" s="64">
        <f t="shared" ca="1" si="5"/>
        <v>66594.689844663721</v>
      </c>
      <c r="L89" s="64">
        <f t="shared" ca="1" si="6"/>
        <v>6659.4689844663735</v>
      </c>
      <c r="N89" s="39"/>
    </row>
    <row r="90" spans="1:14" s="36" customFormat="1" ht="12.75" customHeight="1" x14ac:dyDescent="0.25">
      <c r="A90" s="43">
        <f t="shared" si="7"/>
        <v>26</v>
      </c>
      <c r="B90" s="37">
        <f t="shared" ca="1" si="0"/>
        <v>0.04</v>
      </c>
      <c r="C90" s="64">
        <f ca="1">IF(ISERROR(A90),NA(),FV(((1+B90/interest_comp_freq)^(interest_comp_freq/deposit_freq))-1,deposit_freq,-$E$14,-H89)-$E$14*deposit_freq-H89)</f>
        <v>5934.7881871987775</v>
      </c>
      <c r="D90" s="64">
        <f t="shared" ca="1" si="1"/>
        <v>593.47881871987772</v>
      </c>
      <c r="E90" s="64">
        <f t="shared" si="2"/>
        <v>3000</v>
      </c>
      <c r="F90" s="64"/>
      <c r="G90" s="42"/>
      <c r="H90" s="66">
        <f t="shared" ca="1" si="3"/>
        <v>153276.53022867627</v>
      </c>
      <c r="I90" s="64"/>
      <c r="J90" s="64">
        <f t="shared" si="4"/>
        <v>88000</v>
      </c>
      <c r="K90" s="64">
        <f t="shared" ca="1" si="5"/>
        <v>72529.478031862498</v>
      </c>
      <c r="L90" s="64">
        <f t="shared" ca="1" si="6"/>
        <v>7252.9478031862509</v>
      </c>
      <c r="N90" s="39"/>
    </row>
    <row r="91" spans="1:14" s="36" customFormat="1" ht="12.75" customHeight="1" x14ac:dyDescent="0.25">
      <c r="A91" s="43">
        <f t="shared" si="7"/>
        <v>27</v>
      </c>
      <c r="B91" s="37">
        <f t="shared" ca="1" si="0"/>
        <v>0.04</v>
      </c>
      <c r="C91" s="64">
        <f ca="1">IF(ISERROR(A91),NA(),FV(((1+B91/interest_comp_freq)^(interest_comp_freq/deposit_freq))-1,deposit_freq,-$E$14,-H90)-$E$14*deposit_freq-H90)</f>
        <v>6275.1844532777322</v>
      </c>
      <c r="D91" s="64">
        <f t="shared" ca="1" si="1"/>
        <v>627.51844532777329</v>
      </c>
      <c r="E91" s="64">
        <f t="shared" si="2"/>
        <v>3000</v>
      </c>
      <c r="F91" s="64"/>
      <c r="G91" s="42"/>
      <c r="H91" s="64">
        <f t="shared" ca="1" si="3"/>
        <v>161924.19623662625</v>
      </c>
      <c r="I91" s="64"/>
      <c r="J91" s="64">
        <f t="shared" si="4"/>
        <v>91000</v>
      </c>
      <c r="K91" s="64">
        <f t="shared" ca="1" si="5"/>
        <v>78804.66248514023</v>
      </c>
      <c r="L91" s="64">
        <f t="shared" ca="1" si="6"/>
        <v>7880.4662485140243</v>
      </c>
      <c r="N91" s="39"/>
    </row>
    <row r="92" spans="1:14" s="36" customFormat="1" ht="12.75" customHeight="1" x14ac:dyDescent="0.25">
      <c r="A92" s="43">
        <f t="shared" si="7"/>
        <v>28</v>
      </c>
      <c r="B92" s="37">
        <f t="shared" ca="1" si="0"/>
        <v>0.04</v>
      </c>
      <c r="C92" s="64">
        <f ca="1">IF(ISERROR(A92),NA(),FV(((1+B92/interest_comp_freq)^(interest_comp_freq/deposit_freq))-1,deposit_freq,-$E$14,-H91)-$E$14*deposit_freq-H91)</f>
        <v>6628.0826721745834</v>
      </c>
      <c r="D92" s="64">
        <f t="shared" ca="1" si="1"/>
        <v>662.80826721745836</v>
      </c>
      <c r="E92" s="64">
        <f t="shared" si="2"/>
        <v>3000</v>
      </c>
      <c r="F92" s="64"/>
      <c r="G92" s="42"/>
      <c r="H92" s="66">
        <f t="shared" ca="1" si="3"/>
        <v>170889.47064158338</v>
      </c>
      <c r="I92" s="64"/>
      <c r="J92" s="64">
        <f t="shared" si="4"/>
        <v>94000</v>
      </c>
      <c r="K92" s="64">
        <f t="shared" ca="1" si="5"/>
        <v>85432.745157314814</v>
      </c>
      <c r="L92" s="64">
        <f t="shared" ca="1" si="6"/>
        <v>8543.2745157314821</v>
      </c>
      <c r="N92" s="39"/>
    </row>
    <row r="93" spans="1:14" s="36" customFormat="1" ht="12.75" customHeight="1" x14ac:dyDescent="0.25">
      <c r="A93" s="43">
        <f t="shared" si="7"/>
        <v>29</v>
      </c>
      <c r="B93" s="37">
        <f t="shared" ca="1" si="0"/>
        <v>0.04</v>
      </c>
      <c r="C93" s="64">
        <f ca="1">IF(ISERROR(A93),NA(),FV(((1+B93/interest_comp_freq)^(interest_comp_freq/deposit_freq))-1,deposit_freq,-$E$14,-H92)-$E$14*deposit_freq-H92)</f>
        <v>6993.9420111594955</v>
      </c>
      <c r="D93" s="64">
        <f t="shared" ca="1" si="1"/>
        <v>699.39420111594961</v>
      </c>
      <c r="E93" s="64">
        <f t="shared" si="2"/>
        <v>3000</v>
      </c>
      <c r="F93" s="64"/>
      <c r="G93" s="42"/>
      <c r="H93" s="64">
        <f t="shared" ca="1" si="3"/>
        <v>180184.01845162694</v>
      </c>
      <c r="I93" s="64"/>
      <c r="J93" s="64">
        <f t="shared" si="4"/>
        <v>97000</v>
      </c>
      <c r="K93" s="64">
        <f t="shared" ca="1" si="5"/>
        <v>92426.687168474309</v>
      </c>
      <c r="L93" s="64">
        <f t="shared" ca="1" si="6"/>
        <v>9242.6687168474309</v>
      </c>
      <c r="N93" s="39"/>
    </row>
    <row r="94" spans="1:14" s="36" customFormat="1" ht="12.75" customHeight="1" x14ac:dyDescent="0.25">
      <c r="A94" s="43">
        <f t="shared" si="7"/>
        <v>30</v>
      </c>
      <c r="B94" s="37">
        <f t="shared" ca="1" si="0"/>
        <v>0.04</v>
      </c>
      <c r="C94" s="64">
        <f ca="1">IF(ISERROR(A94),NA(),FV(((1+B94/interest_comp_freq)^(interest_comp_freq/deposit_freq))-1,deposit_freq,-$E$14,-H93)-$E$14*deposit_freq-H93)</f>
        <v>7373.2385016345652</v>
      </c>
      <c r="D94" s="64">
        <f t="shared" ca="1" si="1"/>
        <v>737.32385016345654</v>
      </c>
      <c r="E94" s="64">
        <f t="shared" si="2"/>
        <v>3000</v>
      </c>
      <c r="F94" s="64"/>
      <c r="G94" s="42"/>
      <c r="H94" s="66">
        <f t="shared" ca="1" si="3"/>
        <v>189819.93310309804</v>
      </c>
      <c r="I94" s="64"/>
      <c r="J94" s="64">
        <f t="shared" si="4"/>
        <v>100000</v>
      </c>
      <c r="K94" s="64">
        <f t="shared" ca="1" si="5"/>
        <v>99799.925670108874</v>
      </c>
      <c r="L94" s="64">
        <f t="shared" ca="1" si="6"/>
        <v>9979.9925670108878</v>
      </c>
      <c r="N94" s="39"/>
    </row>
    <row r="95" spans="1:14" s="36" customFormat="1" ht="12.75" customHeight="1" x14ac:dyDescent="0.25">
      <c r="A95" s="43">
        <f t="shared" si="7"/>
        <v>31</v>
      </c>
      <c r="B95" s="37">
        <f t="shared" ca="1" si="0"/>
        <v>0.04</v>
      </c>
      <c r="C95" s="64">
        <f ca="1">IF(ISERROR(A95),NA(),FV(((1+B95/interest_comp_freq)^(interest_comp_freq/deposit_freq))-1,deposit_freq,-$E$14,-H94)-$E$14*deposit_freq-H94)</f>
        <v>7766.4656585136836</v>
      </c>
      <c r="D95" s="64">
        <f t="shared" ca="1" si="1"/>
        <v>776.64656585136845</v>
      </c>
      <c r="E95" s="64">
        <f t="shared" si="2"/>
        <v>3000</v>
      </c>
      <c r="F95" s="64"/>
      <c r="G95" s="42"/>
      <c r="H95" s="64">
        <f t="shared" ca="1" si="3"/>
        <v>199809.75219576035</v>
      </c>
      <c r="I95" s="64"/>
      <c r="J95" s="64">
        <f t="shared" si="4"/>
        <v>103000</v>
      </c>
      <c r="K95" s="64">
        <f t="shared" ca="1" si="5"/>
        <v>107566.39132862256</v>
      </c>
      <c r="L95" s="64">
        <f t="shared" ca="1" si="6"/>
        <v>10756.639132862256</v>
      </c>
      <c r="N95" s="39"/>
    </row>
    <row r="96" spans="1:14" s="36" customFormat="1" ht="12.75" customHeight="1" x14ac:dyDescent="0.25">
      <c r="A96" s="43">
        <f t="shared" si="7"/>
        <v>32</v>
      </c>
      <c r="B96" s="37">
        <f t="shared" ca="1" si="0"/>
        <v>0.04</v>
      </c>
      <c r="C96" s="64">
        <f ca="1">IF(ISERROR(A96),NA(),FV(((1+B96/interest_comp_freq)^(interest_comp_freq/deposit_freq))-1,deposit_freq,-$E$14,-H95)-$E$14*deposit_freq-H95)</f>
        <v>8174.135122350679</v>
      </c>
      <c r="D96" s="64">
        <f t="shared" ca="1" si="1"/>
        <v>817.41351223506797</v>
      </c>
      <c r="E96" s="64">
        <f t="shared" si="2"/>
        <v>3000</v>
      </c>
      <c r="F96" s="64"/>
      <c r="G96" s="42"/>
      <c r="H96" s="66">
        <f t="shared" ca="1" si="3"/>
        <v>210166.47380587595</v>
      </c>
      <c r="I96" s="64"/>
      <c r="J96" s="64">
        <f t="shared" si="4"/>
        <v>106000</v>
      </c>
      <c r="K96" s="64">
        <f t="shared" ca="1" si="5"/>
        <v>115740.52645097324</v>
      </c>
      <c r="L96" s="64">
        <f t="shared" ca="1" si="6"/>
        <v>11574.052645097323</v>
      </c>
      <c r="N96" s="39"/>
    </row>
    <row r="97" spans="1:15" s="36" customFormat="1" ht="12.75" customHeight="1" x14ac:dyDescent="0.25">
      <c r="A97" s="43">
        <f t="shared" si="7"/>
        <v>33</v>
      </c>
      <c r="B97" s="37">
        <f t="shared" ref="B97:B128" ca="1" si="8">IF(ISERROR(A97),NA(),IF(Rate=TRUE,min+RAND()*(max-min),$J$10))</f>
        <v>0.04</v>
      </c>
      <c r="C97" s="64">
        <f ca="1">IF(ISERROR(A97),NA(),FV(((1+B97/interest_comp_freq)^(interest_comp_freq/deposit_freq))-1,deposit_freq,-$E$14,-H96)-$E$14*deposit_freq-H96)</f>
        <v>8596.7773250514292</v>
      </c>
      <c r="D97" s="64">
        <f t="shared" ref="D97:D128" ca="1" si="9">IF(ISERROR(A97),NA(),IF(tax=1,IF(C97&gt;0,C97*$E$11,0),0))</f>
        <v>859.67773250514301</v>
      </c>
      <c r="E97" s="64">
        <f t="shared" ref="E97:E128" si="10">IF(ISERROR(A97),NA(),$E$14*deposit_freq+$E$16)</f>
        <v>3000</v>
      </c>
      <c r="F97" s="64"/>
      <c r="G97" s="42"/>
      <c r="H97" s="64">
        <f t="shared" ref="H97:H128" ca="1" si="11">IF(ISERROR(A97),NA(),H96+(C97-D97)+E97+G97)</f>
        <v>220903.57339842225</v>
      </c>
      <c r="I97" s="64"/>
      <c r="J97" s="64">
        <f t="shared" si="4"/>
        <v>109000</v>
      </c>
      <c r="K97" s="64">
        <f t="shared" ca="1" si="5"/>
        <v>124337.30377602467</v>
      </c>
      <c r="L97" s="64">
        <f t="shared" ca="1" si="6"/>
        <v>12433.730377602466</v>
      </c>
      <c r="N97" s="39"/>
    </row>
    <row r="98" spans="1:15" s="36" customFormat="1" ht="12.75" customHeight="1" x14ac:dyDescent="0.25">
      <c r="A98" s="43">
        <f t="shared" si="7"/>
        <v>34</v>
      </c>
      <c r="B98" s="37">
        <f t="shared" ca="1" si="8"/>
        <v>0.04</v>
      </c>
      <c r="C98" s="64">
        <f ca="1">IF(ISERROR(A98),NA(),FV(((1+B98/interest_comp_freq)^(interest_comp_freq/deposit_freq))-1,deposit_freq,-$E$14,-H97)-$E$14*deposit_freq-H97)</f>
        <v>9034.9421800359269</v>
      </c>
      <c r="D98" s="64">
        <f t="shared" ca="1" si="9"/>
        <v>903.49421800359278</v>
      </c>
      <c r="E98" s="64">
        <f t="shared" si="10"/>
        <v>3000</v>
      </c>
      <c r="F98" s="64"/>
      <c r="G98" s="42"/>
      <c r="H98" s="66">
        <f t="shared" ca="1" si="11"/>
        <v>232035.02136045459</v>
      </c>
      <c r="I98" s="64"/>
      <c r="J98" s="64">
        <f t="shared" si="4"/>
        <v>112000</v>
      </c>
      <c r="K98" s="64">
        <f t="shared" ref="K98:K129" ca="1" si="12">IF(ISERROR(A98),NA(),K97+C98)</f>
        <v>133372.24595606059</v>
      </c>
      <c r="L98" s="64">
        <f t="shared" ref="L98:L129" ca="1" si="13">IF(ISERROR(A98),NA(),L97+D98)</f>
        <v>13337.224595606058</v>
      </c>
      <c r="N98" s="39"/>
    </row>
    <row r="99" spans="1:15" s="36" customFormat="1" ht="12.75" customHeight="1" x14ac:dyDescent="0.25">
      <c r="A99" s="43">
        <f t="shared" si="7"/>
        <v>35</v>
      </c>
      <c r="B99" s="37">
        <f t="shared" ca="1" si="8"/>
        <v>0.04</v>
      </c>
      <c r="C99" s="64">
        <f ca="1">IF(ISERROR(A99),NA(),FV(((1+B99/interest_comp_freq)^(interest_comp_freq/deposit_freq))-1,deposit_freq,-$E$14,-H98)-$E$14*deposit_freq-H98)</f>
        <v>9489.1997977483843</v>
      </c>
      <c r="D99" s="64">
        <f t="shared" ca="1" si="9"/>
        <v>948.91997977483845</v>
      </c>
      <c r="E99" s="64">
        <f t="shared" si="10"/>
        <v>3000</v>
      </c>
      <c r="F99" s="64"/>
      <c r="G99" s="42"/>
      <c r="H99" s="64">
        <f t="shared" ca="1" si="11"/>
        <v>243575.30117842814</v>
      </c>
      <c r="I99" s="64"/>
      <c r="J99" s="64">
        <f t="shared" si="4"/>
        <v>115000</v>
      </c>
      <c r="K99" s="64">
        <f t="shared" ca="1" si="12"/>
        <v>142861.44575380898</v>
      </c>
      <c r="L99" s="64">
        <f t="shared" ca="1" si="13"/>
        <v>14286.144575380897</v>
      </c>
      <c r="N99" s="39"/>
      <c r="O99" s="38"/>
    </row>
    <row r="100" spans="1:15" s="36" customFormat="1" ht="12.75" customHeight="1" x14ac:dyDescent="0.25">
      <c r="A100" s="43" t="e">
        <f t="shared" si="7"/>
        <v>#N/A</v>
      </c>
      <c r="B100" s="37" t="e">
        <f t="shared" ca="1" si="8"/>
        <v>#N/A</v>
      </c>
      <c r="C100" s="64" t="e">
        <f>IF(ISERROR(A100),NA(),FV(((1+B100/interest_comp_freq)^(interest_comp_freq/deposit_freq))-1,deposit_freq,-$E$14,-H99)-$E$14*deposit_freq-H99)</f>
        <v>#N/A</v>
      </c>
      <c r="D100" s="64" t="e">
        <f t="shared" si="9"/>
        <v>#N/A</v>
      </c>
      <c r="E100" s="64" t="e">
        <f t="shared" si="10"/>
        <v>#N/A</v>
      </c>
      <c r="F100" s="64"/>
      <c r="G100" s="42"/>
      <c r="H100" s="66" t="e">
        <f t="shared" si="11"/>
        <v>#N/A</v>
      </c>
      <c r="I100" s="64"/>
      <c r="J100" s="64" t="e">
        <f t="shared" ref="J100:J136" si="14">IF(ISERROR(A100),NA(),J99+E100)</f>
        <v>#N/A</v>
      </c>
      <c r="K100" s="64" t="e">
        <f t="shared" si="12"/>
        <v>#N/A</v>
      </c>
      <c r="L100" s="64" t="e">
        <f t="shared" si="13"/>
        <v>#N/A</v>
      </c>
      <c r="N100" s="39"/>
    </row>
    <row r="101" spans="1:15" s="36" customFormat="1" ht="12.75" customHeight="1" x14ac:dyDescent="0.25">
      <c r="A101" s="43" t="e">
        <f t="shared" si="7"/>
        <v>#N/A</v>
      </c>
      <c r="B101" s="37" t="e">
        <f t="shared" ca="1" si="8"/>
        <v>#N/A</v>
      </c>
      <c r="C101" s="64" t="e">
        <f>IF(ISERROR(A101),NA(),FV(((1+B101/interest_comp_freq)^(interest_comp_freq/deposit_freq))-1,deposit_freq,-$E$14,-H100)-$E$14*deposit_freq-H100)</f>
        <v>#N/A</v>
      </c>
      <c r="D101" s="64" t="e">
        <f t="shared" si="9"/>
        <v>#N/A</v>
      </c>
      <c r="E101" s="64" t="e">
        <f t="shared" si="10"/>
        <v>#N/A</v>
      </c>
      <c r="F101" s="64"/>
      <c r="G101" s="42"/>
      <c r="H101" s="64" t="e">
        <f t="shared" si="11"/>
        <v>#N/A</v>
      </c>
      <c r="I101" s="64"/>
      <c r="J101" s="64" t="e">
        <f t="shared" si="14"/>
        <v>#N/A</v>
      </c>
      <c r="K101" s="64" t="e">
        <f t="shared" si="12"/>
        <v>#N/A</v>
      </c>
      <c r="L101" s="64" t="e">
        <f t="shared" si="13"/>
        <v>#N/A</v>
      </c>
      <c r="N101" s="39"/>
    </row>
    <row r="102" spans="1:15" s="36" customFormat="1" ht="12.75" customHeight="1" x14ac:dyDescent="0.25">
      <c r="A102" s="43" t="e">
        <f t="shared" si="7"/>
        <v>#N/A</v>
      </c>
      <c r="B102" s="37" t="e">
        <f t="shared" ca="1" si="8"/>
        <v>#N/A</v>
      </c>
      <c r="C102" s="64" t="e">
        <f>IF(ISERROR(A102),NA(),FV(((1+B102/interest_comp_freq)^(interest_comp_freq/deposit_freq))-1,deposit_freq,-$E$14,-H101)-$E$14*deposit_freq-H101)</f>
        <v>#N/A</v>
      </c>
      <c r="D102" s="64" t="e">
        <f t="shared" si="9"/>
        <v>#N/A</v>
      </c>
      <c r="E102" s="64" t="e">
        <f t="shared" si="10"/>
        <v>#N/A</v>
      </c>
      <c r="F102" s="64"/>
      <c r="G102" s="42"/>
      <c r="H102" s="66" t="e">
        <f t="shared" si="11"/>
        <v>#N/A</v>
      </c>
      <c r="I102" s="64"/>
      <c r="J102" s="64" t="e">
        <f t="shared" si="14"/>
        <v>#N/A</v>
      </c>
      <c r="K102" s="64" t="e">
        <f t="shared" si="12"/>
        <v>#N/A</v>
      </c>
      <c r="L102" s="64" t="e">
        <f t="shared" si="13"/>
        <v>#N/A</v>
      </c>
      <c r="N102" s="39"/>
    </row>
    <row r="103" spans="1:15" s="36" customFormat="1" ht="12.75" customHeight="1" x14ac:dyDescent="0.25">
      <c r="A103" s="43" t="e">
        <f t="shared" si="7"/>
        <v>#N/A</v>
      </c>
      <c r="B103" s="37" t="e">
        <f t="shared" ca="1" si="8"/>
        <v>#N/A</v>
      </c>
      <c r="C103" s="64" t="e">
        <f>IF(ISERROR(A103),NA(),FV(((1+B103/interest_comp_freq)^(interest_comp_freq/deposit_freq))-1,deposit_freq,-$E$14,-H102)-$E$14*deposit_freq-H102)</f>
        <v>#N/A</v>
      </c>
      <c r="D103" s="64" t="e">
        <f t="shared" si="9"/>
        <v>#N/A</v>
      </c>
      <c r="E103" s="64" t="e">
        <f t="shared" si="10"/>
        <v>#N/A</v>
      </c>
      <c r="F103" s="64"/>
      <c r="G103" s="42"/>
      <c r="H103" s="64" t="e">
        <f t="shared" si="11"/>
        <v>#N/A</v>
      </c>
      <c r="I103" s="64"/>
      <c r="J103" s="64" t="e">
        <f t="shared" si="14"/>
        <v>#N/A</v>
      </c>
      <c r="K103" s="64" t="e">
        <f t="shared" si="12"/>
        <v>#N/A</v>
      </c>
      <c r="L103" s="64" t="e">
        <f t="shared" si="13"/>
        <v>#N/A</v>
      </c>
      <c r="N103" s="39"/>
    </row>
    <row r="104" spans="1:15" s="36" customFormat="1" ht="12.75" customHeight="1" x14ac:dyDescent="0.25">
      <c r="A104" s="43" t="e">
        <f t="shared" si="7"/>
        <v>#N/A</v>
      </c>
      <c r="B104" s="37" t="e">
        <f t="shared" ca="1" si="8"/>
        <v>#N/A</v>
      </c>
      <c r="C104" s="64" t="e">
        <f>IF(ISERROR(A104),NA(),FV(((1+B104/interest_comp_freq)^(interest_comp_freq/deposit_freq))-1,deposit_freq,-$E$14,-H103)-$E$14*deposit_freq-H103)</f>
        <v>#N/A</v>
      </c>
      <c r="D104" s="64" t="e">
        <f t="shared" si="9"/>
        <v>#N/A</v>
      </c>
      <c r="E104" s="64" t="e">
        <f t="shared" si="10"/>
        <v>#N/A</v>
      </c>
      <c r="F104" s="64"/>
      <c r="G104" s="42"/>
      <c r="H104" s="66" t="e">
        <f t="shared" si="11"/>
        <v>#N/A</v>
      </c>
      <c r="I104" s="64"/>
      <c r="J104" s="64" t="e">
        <f t="shared" si="14"/>
        <v>#N/A</v>
      </c>
      <c r="K104" s="64" t="e">
        <f t="shared" si="12"/>
        <v>#N/A</v>
      </c>
      <c r="L104" s="64" t="e">
        <f t="shared" si="13"/>
        <v>#N/A</v>
      </c>
      <c r="N104" s="39"/>
    </row>
    <row r="105" spans="1:15" s="36" customFormat="1" ht="12.75" customHeight="1" x14ac:dyDescent="0.25">
      <c r="A105" s="43" t="e">
        <f t="shared" si="7"/>
        <v>#N/A</v>
      </c>
      <c r="B105" s="37" t="e">
        <f t="shared" ca="1" si="8"/>
        <v>#N/A</v>
      </c>
      <c r="C105" s="64" t="e">
        <f>IF(ISERROR(A105),NA(),FV(((1+B105/interest_comp_freq)^(interest_comp_freq/deposit_freq))-1,deposit_freq,-$E$14,-H104)-$E$14*deposit_freq-H104)</f>
        <v>#N/A</v>
      </c>
      <c r="D105" s="64" t="e">
        <f t="shared" si="9"/>
        <v>#N/A</v>
      </c>
      <c r="E105" s="64" t="e">
        <f t="shared" si="10"/>
        <v>#N/A</v>
      </c>
      <c r="F105" s="64"/>
      <c r="G105" s="42"/>
      <c r="H105" s="64" t="e">
        <f t="shared" si="11"/>
        <v>#N/A</v>
      </c>
      <c r="I105" s="64"/>
      <c r="J105" s="64" t="e">
        <f t="shared" si="14"/>
        <v>#N/A</v>
      </c>
      <c r="K105" s="64" t="e">
        <f t="shared" si="12"/>
        <v>#N/A</v>
      </c>
      <c r="L105" s="64" t="e">
        <f t="shared" si="13"/>
        <v>#N/A</v>
      </c>
      <c r="N105" s="39"/>
    </row>
    <row r="106" spans="1:15" s="36" customFormat="1" ht="12.75" customHeight="1" x14ac:dyDescent="0.25">
      <c r="A106" s="43" t="e">
        <f t="shared" si="7"/>
        <v>#N/A</v>
      </c>
      <c r="B106" s="37" t="e">
        <f t="shared" ca="1" si="8"/>
        <v>#N/A</v>
      </c>
      <c r="C106" s="64" t="e">
        <f>IF(ISERROR(A106),NA(),FV(((1+B106/interest_comp_freq)^(interest_comp_freq/deposit_freq))-1,deposit_freq,-$E$14,-H105)-$E$14*deposit_freq-H105)</f>
        <v>#N/A</v>
      </c>
      <c r="D106" s="64" t="e">
        <f t="shared" si="9"/>
        <v>#N/A</v>
      </c>
      <c r="E106" s="64" t="e">
        <f t="shared" si="10"/>
        <v>#N/A</v>
      </c>
      <c r="F106" s="64"/>
      <c r="G106" s="42"/>
      <c r="H106" s="66" t="e">
        <f t="shared" si="11"/>
        <v>#N/A</v>
      </c>
      <c r="I106" s="64"/>
      <c r="J106" s="64" t="e">
        <f t="shared" si="14"/>
        <v>#N/A</v>
      </c>
      <c r="K106" s="64" t="e">
        <f t="shared" si="12"/>
        <v>#N/A</v>
      </c>
      <c r="L106" s="64" t="e">
        <f t="shared" si="13"/>
        <v>#N/A</v>
      </c>
      <c r="N106" s="39"/>
    </row>
    <row r="107" spans="1:15" s="36" customFormat="1" ht="12.75" customHeight="1" x14ac:dyDescent="0.25">
      <c r="A107" s="43" t="e">
        <f t="shared" si="7"/>
        <v>#N/A</v>
      </c>
      <c r="B107" s="37" t="e">
        <f t="shared" ca="1" si="8"/>
        <v>#N/A</v>
      </c>
      <c r="C107" s="64" t="e">
        <f>IF(ISERROR(A107),NA(),FV(((1+B107/interest_comp_freq)^(interest_comp_freq/deposit_freq))-1,deposit_freq,-$E$14,-H106)-$E$14*deposit_freq-H106)</f>
        <v>#N/A</v>
      </c>
      <c r="D107" s="64" t="e">
        <f t="shared" si="9"/>
        <v>#N/A</v>
      </c>
      <c r="E107" s="64" t="e">
        <f t="shared" si="10"/>
        <v>#N/A</v>
      </c>
      <c r="F107" s="64"/>
      <c r="G107" s="42"/>
      <c r="H107" s="64" t="e">
        <f t="shared" si="11"/>
        <v>#N/A</v>
      </c>
      <c r="I107" s="64"/>
      <c r="J107" s="64" t="e">
        <f t="shared" si="14"/>
        <v>#N/A</v>
      </c>
      <c r="K107" s="64" t="e">
        <f t="shared" si="12"/>
        <v>#N/A</v>
      </c>
      <c r="L107" s="64" t="e">
        <f t="shared" si="13"/>
        <v>#N/A</v>
      </c>
      <c r="N107" s="39"/>
    </row>
    <row r="108" spans="1:15" s="36" customFormat="1" ht="12.75" customHeight="1" x14ac:dyDescent="0.25">
      <c r="A108" s="43" t="e">
        <f t="shared" si="7"/>
        <v>#N/A</v>
      </c>
      <c r="B108" s="37" t="e">
        <f t="shared" ca="1" si="8"/>
        <v>#N/A</v>
      </c>
      <c r="C108" s="64" t="e">
        <f>IF(ISERROR(A108),NA(),FV(((1+B108/interest_comp_freq)^(interest_comp_freq/deposit_freq))-1,deposit_freq,-$E$14,-H107)-$E$14*deposit_freq-H107)</f>
        <v>#N/A</v>
      </c>
      <c r="D108" s="64" t="e">
        <f t="shared" si="9"/>
        <v>#N/A</v>
      </c>
      <c r="E108" s="64" t="e">
        <f t="shared" si="10"/>
        <v>#N/A</v>
      </c>
      <c r="F108" s="64"/>
      <c r="G108" s="42"/>
      <c r="H108" s="66" t="e">
        <f t="shared" si="11"/>
        <v>#N/A</v>
      </c>
      <c r="I108" s="64"/>
      <c r="J108" s="64" t="e">
        <f t="shared" si="14"/>
        <v>#N/A</v>
      </c>
      <c r="K108" s="64" t="e">
        <f t="shared" si="12"/>
        <v>#N/A</v>
      </c>
      <c r="L108" s="64" t="e">
        <f t="shared" si="13"/>
        <v>#N/A</v>
      </c>
      <c r="N108" s="39"/>
    </row>
    <row r="109" spans="1:15" s="36" customFormat="1" ht="12.75" customHeight="1" x14ac:dyDescent="0.25">
      <c r="A109" s="43" t="e">
        <f t="shared" si="7"/>
        <v>#N/A</v>
      </c>
      <c r="B109" s="37" t="e">
        <f t="shared" ca="1" si="8"/>
        <v>#N/A</v>
      </c>
      <c r="C109" s="64" t="e">
        <f>IF(ISERROR(A109),NA(),FV(((1+B109/interest_comp_freq)^(interest_comp_freq/deposit_freq))-1,deposit_freq,-$E$14,-H108)-$E$14*deposit_freq-H108)</f>
        <v>#N/A</v>
      </c>
      <c r="D109" s="64" t="e">
        <f t="shared" si="9"/>
        <v>#N/A</v>
      </c>
      <c r="E109" s="64" t="e">
        <f t="shared" si="10"/>
        <v>#N/A</v>
      </c>
      <c r="F109" s="64"/>
      <c r="G109" s="42"/>
      <c r="H109" s="64" t="e">
        <f t="shared" si="11"/>
        <v>#N/A</v>
      </c>
      <c r="I109" s="64"/>
      <c r="J109" s="64" t="e">
        <f t="shared" si="14"/>
        <v>#N/A</v>
      </c>
      <c r="K109" s="64" t="e">
        <f t="shared" si="12"/>
        <v>#N/A</v>
      </c>
      <c r="L109" s="64" t="e">
        <f t="shared" si="13"/>
        <v>#N/A</v>
      </c>
      <c r="N109" s="39"/>
    </row>
    <row r="110" spans="1:15" s="36" customFormat="1" ht="12.75" customHeight="1" x14ac:dyDescent="0.25">
      <c r="A110" s="43" t="e">
        <f t="shared" si="7"/>
        <v>#N/A</v>
      </c>
      <c r="B110" s="37" t="e">
        <f t="shared" ca="1" si="8"/>
        <v>#N/A</v>
      </c>
      <c r="C110" s="64" t="e">
        <f>IF(ISERROR(A110),NA(),FV(((1+B110/interest_comp_freq)^(interest_comp_freq/deposit_freq))-1,deposit_freq,-$E$14,-H109)-$E$14*deposit_freq-H109)</f>
        <v>#N/A</v>
      </c>
      <c r="D110" s="64" t="e">
        <f t="shared" si="9"/>
        <v>#N/A</v>
      </c>
      <c r="E110" s="64" t="e">
        <f t="shared" si="10"/>
        <v>#N/A</v>
      </c>
      <c r="F110" s="64"/>
      <c r="G110" s="42"/>
      <c r="H110" s="66" t="e">
        <f t="shared" si="11"/>
        <v>#N/A</v>
      </c>
      <c r="I110" s="64"/>
      <c r="J110" s="64" t="e">
        <f t="shared" si="14"/>
        <v>#N/A</v>
      </c>
      <c r="K110" s="64" t="e">
        <f t="shared" si="12"/>
        <v>#N/A</v>
      </c>
      <c r="L110" s="64" t="e">
        <f t="shared" si="13"/>
        <v>#N/A</v>
      </c>
      <c r="N110" s="39"/>
    </row>
    <row r="111" spans="1:15" s="36" customFormat="1" ht="12.75" customHeight="1" x14ac:dyDescent="0.25">
      <c r="A111" s="43" t="e">
        <f t="shared" si="7"/>
        <v>#N/A</v>
      </c>
      <c r="B111" s="37" t="e">
        <f t="shared" ca="1" si="8"/>
        <v>#N/A</v>
      </c>
      <c r="C111" s="64" t="e">
        <f>IF(ISERROR(A111),NA(),FV(((1+B111/interest_comp_freq)^(interest_comp_freq/deposit_freq))-1,deposit_freq,-$E$14,-H110)-$E$14*deposit_freq-H110)</f>
        <v>#N/A</v>
      </c>
      <c r="D111" s="64" t="e">
        <f t="shared" si="9"/>
        <v>#N/A</v>
      </c>
      <c r="E111" s="64" t="e">
        <f t="shared" si="10"/>
        <v>#N/A</v>
      </c>
      <c r="F111" s="64"/>
      <c r="G111" s="42"/>
      <c r="H111" s="64" t="e">
        <f t="shared" si="11"/>
        <v>#N/A</v>
      </c>
      <c r="I111" s="64"/>
      <c r="J111" s="64" t="e">
        <f t="shared" si="14"/>
        <v>#N/A</v>
      </c>
      <c r="K111" s="64" t="e">
        <f t="shared" si="12"/>
        <v>#N/A</v>
      </c>
      <c r="L111" s="64" t="e">
        <f t="shared" si="13"/>
        <v>#N/A</v>
      </c>
      <c r="N111" s="39"/>
    </row>
    <row r="112" spans="1:15" s="36" customFormat="1" ht="12.75" customHeight="1" x14ac:dyDescent="0.25">
      <c r="A112" s="43" t="e">
        <f t="shared" si="7"/>
        <v>#N/A</v>
      </c>
      <c r="B112" s="37" t="e">
        <f t="shared" ca="1" si="8"/>
        <v>#N/A</v>
      </c>
      <c r="C112" s="64" t="e">
        <f>IF(ISERROR(A112),NA(),FV(((1+B112/interest_comp_freq)^(interest_comp_freq/deposit_freq))-1,deposit_freq,-$E$14,-H111)-$E$14*deposit_freq-H111)</f>
        <v>#N/A</v>
      </c>
      <c r="D112" s="64" t="e">
        <f t="shared" si="9"/>
        <v>#N/A</v>
      </c>
      <c r="E112" s="64" t="e">
        <f t="shared" si="10"/>
        <v>#N/A</v>
      </c>
      <c r="F112" s="64"/>
      <c r="G112" s="42"/>
      <c r="H112" s="66" t="e">
        <f t="shared" si="11"/>
        <v>#N/A</v>
      </c>
      <c r="I112" s="64"/>
      <c r="J112" s="64" t="e">
        <f t="shared" si="14"/>
        <v>#N/A</v>
      </c>
      <c r="K112" s="64" t="e">
        <f t="shared" si="12"/>
        <v>#N/A</v>
      </c>
      <c r="L112" s="64" t="e">
        <f t="shared" si="13"/>
        <v>#N/A</v>
      </c>
      <c r="N112" s="39"/>
    </row>
    <row r="113" spans="1:14" s="36" customFormat="1" ht="12.75" customHeight="1" x14ac:dyDescent="0.25">
      <c r="A113" s="43" t="e">
        <f t="shared" si="7"/>
        <v>#N/A</v>
      </c>
      <c r="B113" s="37" t="e">
        <f t="shared" ca="1" si="8"/>
        <v>#N/A</v>
      </c>
      <c r="C113" s="64" t="e">
        <f>IF(ISERROR(A113),NA(),FV(((1+B113/interest_comp_freq)^(interest_comp_freq/deposit_freq))-1,deposit_freq,-$E$14,-H112)-$E$14*deposit_freq-H112)</f>
        <v>#N/A</v>
      </c>
      <c r="D113" s="64" t="e">
        <f t="shared" si="9"/>
        <v>#N/A</v>
      </c>
      <c r="E113" s="64" t="e">
        <f t="shared" si="10"/>
        <v>#N/A</v>
      </c>
      <c r="F113" s="64"/>
      <c r="G113" s="42"/>
      <c r="H113" s="64" t="e">
        <f t="shared" si="11"/>
        <v>#N/A</v>
      </c>
      <c r="I113" s="64"/>
      <c r="J113" s="64" t="e">
        <f t="shared" si="14"/>
        <v>#N/A</v>
      </c>
      <c r="K113" s="64" t="e">
        <f t="shared" si="12"/>
        <v>#N/A</v>
      </c>
      <c r="L113" s="64" t="e">
        <f t="shared" si="13"/>
        <v>#N/A</v>
      </c>
      <c r="N113" s="39"/>
    </row>
    <row r="114" spans="1:14" s="36" customFormat="1" ht="12.75" customHeight="1" x14ac:dyDescent="0.25">
      <c r="A114" s="43" t="e">
        <f t="shared" si="7"/>
        <v>#N/A</v>
      </c>
      <c r="B114" s="37" t="e">
        <f t="shared" ca="1" si="8"/>
        <v>#N/A</v>
      </c>
      <c r="C114" s="64" t="e">
        <f>IF(ISERROR(A114),NA(),FV(((1+B114/interest_comp_freq)^(interest_comp_freq/deposit_freq))-1,deposit_freq,-$E$14,-H113)-$E$14*deposit_freq-H113)</f>
        <v>#N/A</v>
      </c>
      <c r="D114" s="64" t="e">
        <f t="shared" si="9"/>
        <v>#N/A</v>
      </c>
      <c r="E114" s="64" t="e">
        <f t="shared" si="10"/>
        <v>#N/A</v>
      </c>
      <c r="F114" s="64"/>
      <c r="G114" s="42"/>
      <c r="H114" s="66" t="e">
        <f t="shared" si="11"/>
        <v>#N/A</v>
      </c>
      <c r="I114" s="64"/>
      <c r="J114" s="64" t="e">
        <f t="shared" si="14"/>
        <v>#N/A</v>
      </c>
      <c r="K114" s="64" t="e">
        <f t="shared" si="12"/>
        <v>#N/A</v>
      </c>
      <c r="L114" s="64" t="e">
        <f t="shared" si="13"/>
        <v>#N/A</v>
      </c>
      <c r="N114" s="39"/>
    </row>
    <row r="115" spans="1:14" s="36" customFormat="1" ht="12.75" customHeight="1" x14ac:dyDescent="0.25">
      <c r="A115" s="43" t="e">
        <f t="shared" si="7"/>
        <v>#N/A</v>
      </c>
      <c r="B115" s="37" t="e">
        <f t="shared" ca="1" si="8"/>
        <v>#N/A</v>
      </c>
      <c r="C115" s="64" t="e">
        <f>IF(ISERROR(A115),NA(),FV(((1+B115/interest_comp_freq)^(interest_comp_freq/deposit_freq))-1,deposit_freq,-$E$14,-H114)-$E$14*deposit_freq-H114)</f>
        <v>#N/A</v>
      </c>
      <c r="D115" s="64" t="e">
        <f t="shared" si="9"/>
        <v>#N/A</v>
      </c>
      <c r="E115" s="64" t="e">
        <f t="shared" si="10"/>
        <v>#N/A</v>
      </c>
      <c r="F115" s="64"/>
      <c r="G115" s="42"/>
      <c r="H115" s="64" t="e">
        <f t="shared" si="11"/>
        <v>#N/A</v>
      </c>
      <c r="I115" s="64"/>
      <c r="J115" s="64" t="e">
        <f t="shared" si="14"/>
        <v>#N/A</v>
      </c>
      <c r="K115" s="64" t="e">
        <f t="shared" si="12"/>
        <v>#N/A</v>
      </c>
      <c r="L115" s="64" t="e">
        <f t="shared" si="13"/>
        <v>#N/A</v>
      </c>
      <c r="N115" s="39"/>
    </row>
    <row r="116" spans="1:14" s="36" customFormat="1" ht="12.75" customHeight="1" x14ac:dyDescent="0.25">
      <c r="A116" s="43" t="e">
        <f t="shared" si="7"/>
        <v>#N/A</v>
      </c>
      <c r="B116" s="37" t="e">
        <f t="shared" ca="1" si="8"/>
        <v>#N/A</v>
      </c>
      <c r="C116" s="64" t="e">
        <f>IF(ISERROR(A116),NA(),FV(((1+B116/interest_comp_freq)^(interest_comp_freq/deposit_freq))-1,deposit_freq,-$E$14,-H115)-$E$14*deposit_freq-H115)</f>
        <v>#N/A</v>
      </c>
      <c r="D116" s="64" t="e">
        <f t="shared" si="9"/>
        <v>#N/A</v>
      </c>
      <c r="E116" s="64" t="e">
        <f t="shared" si="10"/>
        <v>#N/A</v>
      </c>
      <c r="F116" s="64"/>
      <c r="G116" s="42"/>
      <c r="H116" s="66" t="e">
        <f t="shared" si="11"/>
        <v>#N/A</v>
      </c>
      <c r="I116" s="64"/>
      <c r="J116" s="64" t="e">
        <f t="shared" si="14"/>
        <v>#N/A</v>
      </c>
      <c r="K116" s="64" t="e">
        <f t="shared" si="12"/>
        <v>#N/A</v>
      </c>
      <c r="L116" s="64" t="e">
        <f t="shared" si="13"/>
        <v>#N/A</v>
      </c>
      <c r="N116" s="39"/>
    </row>
    <row r="117" spans="1:14" s="36" customFormat="1" ht="12.75" customHeight="1" x14ac:dyDescent="0.25">
      <c r="A117" s="43" t="e">
        <f t="shared" si="7"/>
        <v>#N/A</v>
      </c>
      <c r="B117" s="37" t="e">
        <f t="shared" ca="1" si="8"/>
        <v>#N/A</v>
      </c>
      <c r="C117" s="64" t="e">
        <f>IF(ISERROR(A117),NA(),FV(((1+B117/interest_comp_freq)^(interest_comp_freq/deposit_freq))-1,deposit_freq,-$E$14,-H116)-$E$14*deposit_freq-H116)</f>
        <v>#N/A</v>
      </c>
      <c r="D117" s="64" t="e">
        <f t="shared" si="9"/>
        <v>#N/A</v>
      </c>
      <c r="E117" s="64" t="e">
        <f t="shared" si="10"/>
        <v>#N/A</v>
      </c>
      <c r="F117" s="64"/>
      <c r="G117" s="42"/>
      <c r="H117" s="64" t="e">
        <f t="shared" si="11"/>
        <v>#N/A</v>
      </c>
      <c r="I117" s="64"/>
      <c r="J117" s="64" t="e">
        <f t="shared" si="14"/>
        <v>#N/A</v>
      </c>
      <c r="K117" s="64" t="e">
        <f t="shared" si="12"/>
        <v>#N/A</v>
      </c>
      <c r="L117" s="64" t="e">
        <f t="shared" si="13"/>
        <v>#N/A</v>
      </c>
      <c r="N117" s="39"/>
    </row>
    <row r="118" spans="1:14" s="36" customFormat="1" ht="12.75" customHeight="1" x14ac:dyDescent="0.25">
      <c r="A118" s="43" t="e">
        <f t="shared" si="7"/>
        <v>#N/A</v>
      </c>
      <c r="B118" s="37" t="e">
        <f t="shared" ca="1" si="8"/>
        <v>#N/A</v>
      </c>
      <c r="C118" s="64" t="e">
        <f>IF(ISERROR(A118),NA(),FV(((1+B118/interest_comp_freq)^(interest_comp_freq/deposit_freq))-1,deposit_freq,-$E$14,-H117)-$E$14*deposit_freq-H117)</f>
        <v>#N/A</v>
      </c>
      <c r="D118" s="64" t="e">
        <f t="shared" si="9"/>
        <v>#N/A</v>
      </c>
      <c r="E118" s="64" t="e">
        <f t="shared" si="10"/>
        <v>#N/A</v>
      </c>
      <c r="F118" s="64"/>
      <c r="G118" s="42"/>
      <c r="H118" s="66" t="e">
        <f t="shared" si="11"/>
        <v>#N/A</v>
      </c>
      <c r="I118" s="64"/>
      <c r="J118" s="64" t="e">
        <f t="shared" si="14"/>
        <v>#N/A</v>
      </c>
      <c r="K118" s="64" t="e">
        <f t="shared" si="12"/>
        <v>#N/A</v>
      </c>
      <c r="L118" s="64" t="e">
        <f t="shared" si="13"/>
        <v>#N/A</v>
      </c>
      <c r="N118" s="39"/>
    </row>
    <row r="119" spans="1:14" s="36" customFormat="1" ht="12.75" customHeight="1" x14ac:dyDescent="0.25">
      <c r="A119" s="43" t="e">
        <f t="shared" si="7"/>
        <v>#N/A</v>
      </c>
      <c r="B119" s="37" t="e">
        <f t="shared" ca="1" si="8"/>
        <v>#N/A</v>
      </c>
      <c r="C119" s="64" t="e">
        <f>IF(ISERROR(A119),NA(),FV(((1+B119/interest_comp_freq)^(interest_comp_freq/deposit_freq))-1,deposit_freq,-$E$14,-H118)-$E$14*deposit_freq-H118)</f>
        <v>#N/A</v>
      </c>
      <c r="D119" s="64" t="e">
        <f t="shared" si="9"/>
        <v>#N/A</v>
      </c>
      <c r="E119" s="64" t="e">
        <f t="shared" si="10"/>
        <v>#N/A</v>
      </c>
      <c r="F119" s="64"/>
      <c r="G119" s="42"/>
      <c r="H119" s="64" t="e">
        <f t="shared" si="11"/>
        <v>#N/A</v>
      </c>
      <c r="I119" s="64"/>
      <c r="J119" s="64" t="e">
        <f t="shared" si="14"/>
        <v>#N/A</v>
      </c>
      <c r="K119" s="64" t="e">
        <f t="shared" si="12"/>
        <v>#N/A</v>
      </c>
      <c r="L119" s="64" t="e">
        <f t="shared" si="13"/>
        <v>#N/A</v>
      </c>
      <c r="N119" s="39"/>
    </row>
    <row r="120" spans="1:14" s="36" customFormat="1" ht="12.75" customHeight="1" x14ac:dyDescent="0.25">
      <c r="A120" s="43" t="e">
        <f t="shared" si="7"/>
        <v>#N/A</v>
      </c>
      <c r="B120" s="37" t="e">
        <f t="shared" ca="1" si="8"/>
        <v>#N/A</v>
      </c>
      <c r="C120" s="64" t="e">
        <f>IF(ISERROR(A120),NA(),FV(((1+B120/interest_comp_freq)^(interest_comp_freq/deposit_freq))-1,deposit_freq,-$E$14,-H119)-$E$14*deposit_freq-H119)</f>
        <v>#N/A</v>
      </c>
      <c r="D120" s="64" t="e">
        <f t="shared" si="9"/>
        <v>#N/A</v>
      </c>
      <c r="E120" s="64" t="e">
        <f t="shared" si="10"/>
        <v>#N/A</v>
      </c>
      <c r="F120" s="64"/>
      <c r="G120" s="42"/>
      <c r="H120" s="66" t="e">
        <f t="shared" si="11"/>
        <v>#N/A</v>
      </c>
      <c r="I120" s="64"/>
      <c r="J120" s="64" t="e">
        <f t="shared" si="14"/>
        <v>#N/A</v>
      </c>
      <c r="K120" s="64" t="e">
        <f t="shared" si="12"/>
        <v>#N/A</v>
      </c>
      <c r="L120" s="64" t="e">
        <f t="shared" si="13"/>
        <v>#N/A</v>
      </c>
      <c r="N120" s="39"/>
    </row>
    <row r="121" spans="1:14" s="36" customFormat="1" ht="12.75" customHeight="1" x14ac:dyDescent="0.25">
      <c r="A121" s="43" t="e">
        <f t="shared" si="7"/>
        <v>#N/A</v>
      </c>
      <c r="B121" s="37" t="e">
        <f t="shared" ca="1" si="8"/>
        <v>#N/A</v>
      </c>
      <c r="C121" s="64" t="e">
        <f>IF(ISERROR(A121),NA(),FV(((1+B121/interest_comp_freq)^(interest_comp_freq/deposit_freq))-1,deposit_freq,-$E$14,-H120)-$E$14*deposit_freq-H120)</f>
        <v>#N/A</v>
      </c>
      <c r="D121" s="64" t="e">
        <f t="shared" si="9"/>
        <v>#N/A</v>
      </c>
      <c r="E121" s="64" t="e">
        <f t="shared" si="10"/>
        <v>#N/A</v>
      </c>
      <c r="F121" s="64"/>
      <c r="G121" s="42"/>
      <c r="H121" s="64" t="e">
        <f t="shared" si="11"/>
        <v>#N/A</v>
      </c>
      <c r="I121" s="64"/>
      <c r="J121" s="64" t="e">
        <f t="shared" si="14"/>
        <v>#N/A</v>
      </c>
      <c r="K121" s="64" t="e">
        <f t="shared" si="12"/>
        <v>#N/A</v>
      </c>
      <c r="L121" s="64" t="e">
        <f t="shared" si="13"/>
        <v>#N/A</v>
      </c>
      <c r="N121" s="39"/>
    </row>
    <row r="122" spans="1:14" s="36" customFormat="1" ht="12.75" customHeight="1" x14ac:dyDescent="0.25">
      <c r="A122" s="43" t="e">
        <f t="shared" si="7"/>
        <v>#N/A</v>
      </c>
      <c r="B122" s="37" t="e">
        <f t="shared" ca="1" si="8"/>
        <v>#N/A</v>
      </c>
      <c r="C122" s="64" t="e">
        <f>IF(ISERROR(A122),NA(),FV(((1+B122/interest_comp_freq)^(interest_comp_freq/deposit_freq))-1,deposit_freq,-$E$14,-H121)-$E$14*deposit_freq-H121)</f>
        <v>#N/A</v>
      </c>
      <c r="D122" s="64" t="e">
        <f t="shared" si="9"/>
        <v>#N/A</v>
      </c>
      <c r="E122" s="64" t="e">
        <f t="shared" si="10"/>
        <v>#N/A</v>
      </c>
      <c r="F122" s="64"/>
      <c r="G122" s="42"/>
      <c r="H122" s="66" t="e">
        <f t="shared" si="11"/>
        <v>#N/A</v>
      </c>
      <c r="I122" s="64"/>
      <c r="J122" s="64" t="e">
        <f t="shared" si="14"/>
        <v>#N/A</v>
      </c>
      <c r="K122" s="64" t="e">
        <f t="shared" si="12"/>
        <v>#N/A</v>
      </c>
      <c r="L122" s="64" t="e">
        <f t="shared" si="13"/>
        <v>#N/A</v>
      </c>
      <c r="N122" s="39"/>
    </row>
    <row r="123" spans="1:14" s="36" customFormat="1" ht="12.75" customHeight="1" x14ac:dyDescent="0.25">
      <c r="A123" s="43" t="e">
        <f t="shared" si="7"/>
        <v>#N/A</v>
      </c>
      <c r="B123" s="37" t="e">
        <f t="shared" ca="1" si="8"/>
        <v>#N/A</v>
      </c>
      <c r="C123" s="64" t="e">
        <f>IF(ISERROR(A123),NA(),FV(((1+B123/interest_comp_freq)^(interest_comp_freq/deposit_freq))-1,deposit_freq,-$E$14,-H122)-$E$14*deposit_freq-H122)</f>
        <v>#N/A</v>
      </c>
      <c r="D123" s="64" t="e">
        <f t="shared" si="9"/>
        <v>#N/A</v>
      </c>
      <c r="E123" s="64" t="e">
        <f t="shared" si="10"/>
        <v>#N/A</v>
      </c>
      <c r="F123" s="64"/>
      <c r="G123" s="42"/>
      <c r="H123" s="64" t="e">
        <f t="shared" si="11"/>
        <v>#N/A</v>
      </c>
      <c r="I123" s="64"/>
      <c r="J123" s="64" t="e">
        <f t="shared" si="14"/>
        <v>#N/A</v>
      </c>
      <c r="K123" s="64" t="e">
        <f t="shared" si="12"/>
        <v>#N/A</v>
      </c>
      <c r="L123" s="64" t="e">
        <f t="shared" si="13"/>
        <v>#N/A</v>
      </c>
      <c r="N123" s="39"/>
    </row>
    <row r="124" spans="1:14" s="36" customFormat="1" ht="12.75" customHeight="1" x14ac:dyDescent="0.25">
      <c r="A124" s="43" t="e">
        <f t="shared" si="7"/>
        <v>#N/A</v>
      </c>
      <c r="B124" s="37" t="e">
        <f t="shared" ca="1" si="8"/>
        <v>#N/A</v>
      </c>
      <c r="C124" s="64" t="e">
        <f>IF(ISERROR(A124),NA(),FV(((1+B124/interest_comp_freq)^(interest_comp_freq/deposit_freq))-1,deposit_freq,-$E$14,-H123)-$E$14*deposit_freq-H123)</f>
        <v>#N/A</v>
      </c>
      <c r="D124" s="64" t="e">
        <f t="shared" si="9"/>
        <v>#N/A</v>
      </c>
      <c r="E124" s="64" t="e">
        <f t="shared" si="10"/>
        <v>#N/A</v>
      </c>
      <c r="F124" s="64"/>
      <c r="G124" s="42"/>
      <c r="H124" s="66" t="e">
        <f t="shared" si="11"/>
        <v>#N/A</v>
      </c>
      <c r="I124" s="64"/>
      <c r="J124" s="64" t="e">
        <f t="shared" si="14"/>
        <v>#N/A</v>
      </c>
      <c r="K124" s="64" t="e">
        <f t="shared" si="12"/>
        <v>#N/A</v>
      </c>
      <c r="L124" s="64" t="e">
        <f t="shared" si="13"/>
        <v>#N/A</v>
      </c>
      <c r="N124" s="39"/>
    </row>
    <row r="125" spans="1:14" s="36" customFormat="1" ht="12.75" customHeight="1" x14ac:dyDescent="0.25">
      <c r="A125" s="43" t="e">
        <f t="shared" si="7"/>
        <v>#N/A</v>
      </c>
      <c r="B125" s="37" t="e">
        <f t="shared" ca="1" si="8"/>
        <v>#N/A</v>
      </c>
      <c r="C125" s="64" t="e">
        <f>IF(ISERROR(A125),NA(),FV(((1+B125/interest_comp_freq)^(interest_comp_freq/deposit_freq))-1,deposit_freq,-$E$14,-H124)-$E$14*deposit_freq-H124)</f>
        <v>#N/A</v>
      </c>
      <c r="D125" s="64" t="e">
        <f t="shared" si="9"/>
        <v>#N/A</v>
      </c>
      <c r="E125" s="64" t="e">
        <f t="shared" si="10"/>
        <v>#N/A</v>
      </c>
      <c r="F125" s="64"/>
      <c r="G125" s="42"/>
      <c r="H125" s="64" t="e">
        <f t="shared" si="11"/>
        <v>#N/A</v>
      </c>
      <c r="I125" s="64"/>
      <c r="J125" s="64" t="e">
        <f t="shared" si="14"/>
        <v>#N/A</v>
      </c>
      <c r="K125" s="64" t="e">
        <f t="shared" si="12"/>
        <v>#N/A</v>
      </c>
      <c r="L125" s="64" t="e">
        <f t="shared" si="13"/>
        <v>#N/A</v>
      </c>
      <c r="N125" s="39"/>
    </row>
    <row r="126" spans="1:14" s="36" customFormat="1" ht="12.75" customHeight="1" x14ac:dyDescent="0.25">
      <c r="A126" s="43" t="e">
        <f t="shared" si="7"/>
        <v>#N/A</v>
      </c>
      <c r="B126" s="37" t="e">
        <f t="shared" ca="1" si="8"/>
        <v>#N/A</v>
      </c>
      <c r="C126" s="64" t="e">
        <f>IF(ISERROR(A126),NA(),FV(((1+B126/interest_comp_freq)^(interest_comp_freq/deposit_freq))-1,deposit_freq,-$E$14,-H125)-$E$14*deposit_freq-H125)</f>
        <v>#N/A</v>
      </c>
      <c r="D126" s="64" t="e">
        <f t="shared" si="9"/>
        <v>#N/A</v>
      </c>
      <c r="E126" s="64" t="e">
        <f t="shared" si="10"/>
        <v>#N/A</v>
      </c>
      <c r="F126" s="64"/>
      <c r="G126" s="42"/>
      <c r="H126" s="66" t="e">
        <f t="shared" si="11"/>
        <v>#N/A</v>
      </c>
      <c r="I126" s="64"/>
      <c r="J126" s="64" t="e">
        <f t="shared" si="14"/>
        <v>#N/A</v>
      </c>
      <c r="K126" s="64" t="e">
        <f t="shared" si="12"/>
        <v>#N/A</v>
      </c>
      <c r="L126" s="64" t="e">
        <f t="shared" si="13"/>
        <v>#N/A</v>
      </c>
      <c r="N126" s="39"/>
    </row>
    <row r="127" spans="1:14" s="36" customFormat="1" ht="12.75" customHeight="1" x14ac:dyDescent="0.25">
      <c r="A127" s="43" t="e">
        <f t="shared" si="7"/>
        <v>#N/A</v>
      </c>
      <c r="B127" s="37" t="e">
        <f t="shared" ca="1" si="8"/>
        <v>#N/A</v>
      </c>
      <c r="C127" s="64" t="e">
        <f>IF(ISERROR(A127),NA(),FV(((1+B127/interest_comp_freq)^(interest_comp_freq/deposit_freq))-1,deposit_freq,-$E$14,-H126)-$E$14*deposit_freq-H126)</f>
        <v>#N/A</v>
      </c>
      <c r="D127" s="64" t="e">
        <f t="shared" si="9"/>
        <v>#N/A</v>
      </c>
      <c r="E127" s="64" t="e">
        <f t="shared" si="10"/>
        <v>#N/A</v>
      </c>
      <c r="F127" s="64"/>
      <c r="G127" s="42"/>
      <c r="H127" s="64" t="e">
        <f t="shared" si="11"/>
        <v>#N/A</v>
      </c>
      <c r="I127" s="64"/>
      <c r="J127" s="64" t="e">
        <f t="shared" si="14"/>
        <v>#N/A</v>
      </c>
      <c r="K127" s="64" t="e">
        <f t="shared" si="12"/>
        <v>#N/A</v>
      </c>
      <c r="L127" s="64" t="e">
        <f t="shared" si="13"/>
        <v>#N/A</v>
      </c>
      <c r="N127" s="39"/>
    </row>
    <row r="128" spans="1:14" s="36" customFormat="1" ht="12.75" customHeight="1" x14ac:dyDescent="0.25">
      <c r="A128" s="43" t="e">
        <f t="shared" si="7"/>
        <v>#N/A</v>
      </c>
      <c r="B128" s="37" t="e">
        <f t="shared" ca="1" si="8"/>
        <v>#N/A</v>
      </c>
      <c r="C128" s="64" t="e">
        <f>IF(ISERROR(A128),NA(),FV(((1+B128/interest_comp_freq)^(interest_comp_freq/deposit_freq))-1,deposit_freq,-$E$14,-H127)-$E$14*deposit_freq-H127)</f>
        <v>#N/A</v>
      </c>
      <c r="D128" s="64" t="e">
        <f t="shared" si="9"/>
        <v>#N/A</v>
      </c>
      <c r="E128" s="64" t="e">
        <f t="shared" si="10"/>
        <v>#N/A</v>
      </c>
      <c r="F128" s="64"/>
      <c r="G128" s="42"/>
      <c r="H128" s="66" t="e">
        <f t="shared" si="11"/>
        <v>#N/A</v>
      </c>
      <c r="I128" s="64"/>
      <c r="J128" s="64" t="e">
        <f t="shared" si="14"/>
        <v>#N/A</v>
      </c>
      <c r="K128" s="64" t="e">
        <f t="shared" si="12"/>
        <v>#N/A</v>
      </c>
      <c r="L128" s="64" t="e">
        <f t="shared" si="13"/>
        <v>#N/A</v>
      </c>
      <c r="N128" s="39"/>
    </row>
    <row r="129" spans="1:14" s="36" customFormat="1" ht="12.75" customHeight="1" x14ac:dyDescent="0.25">
      <c r="A129" s="43" t="e">
        <f t="shared" si="7"/>
        <v>#N/A</v>
      </c>
      <c r="B129" s="37" t="e">
        <f t="shared" ref="B129:B136" ca="1" si="15">IF(ISERROR(A129),NA(),IF(Rate=TRUE,min+RAND()*(max-min),$J$10))</f>
        <v>#N/A</v>
      </c>
      <c r="C129" s="64" t="e">
        <f>IF(ISERROR(A129),NA(),FV(((1+B129/interest_comp_freq)^(interest_comp_freq/deposit_freq))-1,deposit_freq,-$E$14,-H128)-$E$14*deposit_freq-H128)</f>
        <v>#N/A</v>
      </c>
      <c r="D129" s="64" t="e">
        <f t="shared" ref="D129:D136" si="16">IF(ISERROR(A129),NA(),IF(tax=1,IF(C129&gt;0,C129*$E$11,0),0))</f>
        <v>#N/A</v>
      </c>
      <c r="E129" s="64" t="e">
        <f t="shared" ref="E129:E136" si="17">IF(ISERROR(A129),NA(),$E$14*deposit_freq+$E$16)</f>
        <v>#N/A</v>
      </c>
      <c r="F129" s="64"/>
      <c r="G129" s="42"/>
      <c r="H129" s="64" t="e">
        <f t="shared" ref="H129:H136" si="18">IF(ISERROR(A129),NA(),H128+(C129-D129)+E129+G129)</f>
        <v>#N/A</v>
      </c>
      <c r="I129" s="64"/>
      <c r="J129" s="64" t="e">
        <f t="shared" si="14"/>
        <v>#N/A</v>
      </c>
      <c r="K129" s="64" t="e">
        <f t="shared" si="12"/>
        <v>#N/A</v>
      </c>
      <c r="L129" s="64" t="e">
        <f t="shared" si="13"/>
        <v>#N/A</v>
      </c>
      <c r="N129" s="39"/>
    </row>
    <row r="130" spans="1:14" s="36" customFormat="1" ht="12.75" customHeight="1" x14ac:dyDescent="0.25">
      <c r="A130" s="43" t="e">
        <f t="shared" si="7"/>
        <v>#N/A</v>
      </c>
      <c r="B130" s="37" t="e">
        <f t="shared" ca="1" si="15"/>
        <v>#N/A</v>
      </c>
      <c r="C130" s="64" t="e">
        <f>IF(ISERROR(A130),NA(),FV(((1+B130/interest_comp_freq)^(interest_comp_freq/deposit_freq))-1,deposit_freq,-$E$14,-H129)-$E$14*deposit_freq-H129)</f>
        <v>#N/A</v>
      </c>
      <c r="D130" s="64" t="e">
        <f t="shared" si="16"/>
        <v>#N/A</v>
      </c>
      <c r="E130" s="64" t="e">
        <f t="shared" si="17"/>
        <v>#N/A</v>
      </c>
      <c r="F130" s="64"/>
      <c r="G130" s="42"/>
      <c r="H130" s="66" t="e">
        <f t="shared" si="18"/>
        <v>#N/A</v>
      </c>
      <c r="I130" s="64"/>
      <c r="J130" s="64" t="e">
        <f t="shared" si="14"/>
        <v>#N/A</v>
      </c>
      <c r="K130" s="64" t="e">
        <f t="shared" ref="K130:K136" si="19">IF(ISERROR(A130),NA(),K129+C130)</f>
        <v>#N/A</v>
      </c>
      <c r="L130" s="64" t="e">
        <f t="shared" ref="L130:L136" si="20">IF(ISERROR(A130),NA(),L129+D130)</f>
        <v>#N/A</v>
      </c>
      <c r="N130" s="39"/>
    </row>
    <row r="131" spans="1:14" s="36" customFormat="1" ht="12.75" customHeight="1" x14ac:dyDescent="0.25">
      <c r="A131" s="43" t="e">
        <f t="shared" ref="A131:A136" si="21">IF(A130&lt;$E$7,A130+1,NA())</f>
        <v>#N/A</v>
      </c>
      <c r="B131" s="37" t="e">
        <f t="shared" ca="1" si="15"/>
        <v>#N/A</v>
      </c>
      <c r="C131" s="64" t="e">
        <f>IF(ISERROR(A131),NA(),FV(((1+B131/interest_comp_freq)^(interest_comp_freq/deposit_freq))-1,deposit_freq,-$E$14,-H130)-$E$14*deposit_freq-H130)</f>
        <v>#N/A</v>
      </c>
      <c r="D131" s="64" t="e">
        <f t="shared" si="16"/>
        <v>#N/A</v>
      </c>
      <c r="E131" s="64" t="e">
        <f t="shared" si="17"/>
        <v>#N/A</v>
      </c>
      <c r="F131" s="64"/>
      <c r="G131" s="42"/>
      <c r="H131" s="64" t="e">
        <f t="shared" si="18"/>
        <v>#N/A</v>
      </c>
      <c r="I131" s="64"/>
      <c r="J131" s="64" t="e">
        <f t="shared" si="14"/>
        <v>#N/A</v>
      </c>
      <c r="K131" s="64" t="e">
        <f t="shared" si="19"/>
        <v>#N/A</v>
      </c>
      <c r="L131" s="64" t="e">
        <f t="shared" si="20"/>
        <v>#N/A</v>
      </c>
      <c r="N131" s="39"/>
    </row>
    <row r="132" spans="1:14" s="36" customFormat="1" ht="12.75" customHeight="1" x14ac:dyDescent="0.25">
      <c r="A132" s="43" t="e">
        <f t="shared" si="21"/>
        <v>#N/A</v>
      </c>
      <c r="B132" s="37" t="e">
        <f t="shared" ca="1" si="15"/>
        <v>#N/A</v>
      </c>
      <c r="C132" s="64" t="e">
        <f>IF(ISERROR(A132),NA(),FV(((1+B132/interest_comp_freq)^(interest_comp_freq/deposit_freq))-1,deposit_freq,-$E$14,-H131)-$E$14*deposit_freq-H131)</f>
        <v>#N/A</v>
      </c>
      <c r="D132" s="64" t="e">
        <f t="shared" si="16"/>
        <v>#N/A</v>
      </c>
      <c r="E132" s="64" t="e">
        <f t="shared" si="17"/>
        <v>#N/A</v>
      </c>
      <c r="F132" s="64"/>
      <c r="G132" s="42"/>
      <c r="H132" s="66" t="e">
        <f t="shared" si="18"/>
        <v>#N/A</v>
      </c>
      <c r="I132" s="64"/>
      <c r="J132" s="64" t="e">
        <f t="shared" si="14"/>
        <v>#N/A</v>
      </c>
      <c r="K132" s="64" t="e">
        <f t="shared" si="19"/>
        <v>#N/A</v>
      </c>
      <c r="L132" s="64" t="e">
        <f t="shared" si="20"/>
        <v>#N/A</v>
      </c>
      <c r="N132" s="39"/>
    </row>
    <row r="133" spans="1:14" s="36" customFormat="1" ht="12.75" customHeight="1" x14ac:dyDescent="0.25">
      <c r="A133" s="43" t="e">
        <f t="shared" si="21"/>
        <v>#N/A</v>
      </c>
      <c r="B133" s="37" t="e">
        <f t="shared" ca="1" si="15"/>
        <v>#N/A</v>
      </c>
      <c r="C133" s="64" t="e">
        <f>IF(ISERROR(A133),NA(),FV(((1+B133/interest_comp_freq)^(interest_comp_freq/deposit_freq))-1,deposit_freq,-$E$14,-H132)-$E$14*deposit_freq-H132)</f>
        <v>#N/A</v>
      </c>
      <c r="D133" s="64" t="e">
        <f t="shared" si="16"/>
        <v>#N/A</v>
      </c>
      <c r="E133" s="64" t="e">
        <f t="shared" si="17"/>
        <v>#N/A</v>
      </c>
      <c r="F133" s="64"/>
      <c r="G133" s="42"/>
      <c r="H133" s="64" t="e">
        <f t="shared" si="18"/>
        <v>#N/A</v>
      </c>
      <c r="I133" s="64"/>
      <c r="J133" s="64" t="e">
        <f t="shared" si="14"/>
        <v>#N/A</v>
      </c>
      <c r="K133" s="64" t="e">
        <f t="shared" si="19"/>
        <v>#N/A</v>
      </c>
      <c r="L133" s="64" t="e">
        <f t="shared" si="20"/>
        <v>#N/A</v>
      </c>
      <c r="N133" s="39"/>
    </row>
    <row r="134" spans="1:14" s="36" customFormat="1" ht="12.75" customHeight="1" x14ac:dyDescent="0.25">
      <c r="A134" s="43" t="e">
        <f t="shared" si="21"/>
        <v>#N/A</v>
      </c>
      <c r="B134" s="37" t="e">
        <f t="shared" ca="1" si="15"/>
        <v>#N/A</v>
      </c>
      <c r="C134" s="64" t="e">
        <f>IF(ISERROR(A134),NA(),FV(((1+B134/interest_comp_freq)^(interest_comp_freq/deposit_freq))-1,deposit_freq,-$E$14,-H133)-$E$14*deposit_freq-H133)</f>
        <v>#N/A</v>
      </c>
      <c r="D134" s="64" t="e">
        <f t="shared" si="16"/>
        <v>#N/A</v>
      </c>
      <c r="E134" s="64" t="e">
        <f t="shared" si="17"/>
        <v>#N/A</v>
      </c>
      <c r="F134" s="64"/>
      <c r="G134" s="42"/>
      <c r="H134" s="66" t="e">
        <f t="shared" si="18"/>
        <v>#N/A</v>
      </c>
      <c r="I134" s="64"/>
      <c r="J134" s="64" t="e">
        <f t="shared" si="14"/>
        <v>#N/A</v>
      </c>
      <c r="K134" s="64" t="e">
        <f t="shared" si="19"/>
        <v>#N/A</v>
      </c>
      <c r="L134" s="64" t="e">
        <f t="shared" si="20"/>
        <v>#N/A</v>
      </c>
      <c r="N134" s="39"/>
    </row>
    <row r="135" spans="1:14" s="36" customFormat="1" ht="12.75" customHeight="1" x14ac:dyDescent="0.25">
      <c r="A135" s="43" t="e">
        <f t="shared" si="21"/>
        <v>#N/A</v>
      </c>
      <c r="B135" s="37" t="e">
        <f t="shared" ca="1" si="15"/>
        <v>#N/A</v>
      </c>
      <c r="C135" s="64" t="e">
        <f>IF(ISERROR(A135),NA(),FV(((1+B135/interest_comp_freq)^(interest_comp_freq/deposit_freq))-1,deposit_freq,-$E$14,-H134)-$E$14*deposit_freq-H134)</f>
        <v>#N/A</v>
      </c>
      <c r="D135" s="64" t="e">
        <f t="shared" si="16"/>
        <v>#N/A</v>
      </c>
      <c r="E135" s="64" t="e">
        <f t="shared" si="17"/>
        <v>#N/A</v>
      </c>
      <c r="F135" s="64"/>
      <c r="G135" s="42"/>
      <c r="H135" s="64" t="e">
        <f t="shared" si="18"/>
        <v>#N/A</v>
      </c>
      <c r="I135" s="64"/>
      <c r="J135" s="64" t="e">
        <f t="shared" si="14"/>
        <v>#N/A</v>
      </c>
      <c r="K135" s="64" t="e">
        <f t="shared" si="19"/>
        <v>#N/A</v>
      </c>
      <c r="L135" s="64" t="e">
        <f t="shared" si="20"/>
        <v>#N/A</v>
      </c>
      <c r="N135" s="39"/>
    </row>
    <row r="136" spans="1:14" s="36" customFormat="1" ht="12.75" customHeight="1" x14ac:dyDescent="0.25">
      <c r="A136" s="43" t="e">
        <f t="shared" si="21"/>
        <v>#N/A</v>
      </c>
      <c r="B136" s="37" t="e">
        <f t="shared" ca="1" si="15"/>
        <v>#N/A</v>
      </c>
      <c r="C136" s="64" t="e">
        <f>IF(ISERROR(A136),NA(),FV(((1+B136/interest_comp_freq)^(interest_comp_freq/deposit_freq))-1,deposit_freq,-$E$14,-H135)-$E$14*deposit_freq-H135)</f>
        <v>#N/A</v>
      </c>
      <c r="D136" s="64" t="e">
        <f t="shared" si="16"/>
        <v>#N/A</v>
      </c>
      <c r="E136" s="64" t="e">
        <f t="shared" si="17"/>
        <v>#N/A</v>
      </c>
      <c r="F136" s="64"/>
      <c r="G136" s="42"/>
      <c r="H136" s="64" t="e">
        <f t="shared" si="18"/>
        <v>#N/A</v>
      </c>
      <c r="I136" s="64"/>
      <c r="J136" s="64" t="e">
        <f t="shared" si="14"/>
        <v>#N/A</v>
      </c>
      <c r="K136" s="64" t="e">
        <f t="shared" si="19"/>
        <v>#N/A</v>
      </c>
      <c r="L136" s="64" t="e">
        <f t="shared" si="20"/>
        <v>#N/A</v>
      </c>
      <c r="N136" s="39"/>
    </row>
  </sheetData>
  <mergeCells count="30">
    <mergeCell ref="E61:G61"/>
    <mergeCell ref="J61:L61"/>
    <mergeCell ref="D22:E22"/>
    <mergeCell ref="D24:E24"/>
    <mergeCell ref="G22:I22"/>
    <mergeCell ref="I28:K28"/>
    <mergeCell ref="I30:K30"/>
    <mergeCell ref="J60:L60"/>
    <mergeCell ref="C14:D14"/>
    <mergeCell ref="C15:D15"/>
    <mergeCell ref="A18:L18"/>
    <mergeCell ref="B16:D16"/>
    <mergeCell ref="H11:I11"/>
    <mergeCell ref="H12:I12"/>
    <mergeCell ref="H13:I13"/>
    <mergeCell ref="H14:I14"/>
    <mergeCell ref="G16:I16"/>
    <mergeCell ref="B24:C24"/>
    <mergeCell ref="B22:C22"/>
    <mergeCell ref="E60:G60"/>
    <mergeCell ref="H15:J15"/>
    <mergeCell ref="B20:E20"/>
    <mergeCell ref="G20:K20"/>
    <mergeCell ref="J22:K22"/>
    <mergeCell ref="A1:L1"/>
    <mergeCell ref="C7:D7"/>
    <mergeCell ref="C10:D10"/>
    <mergeCell ref="G7:I7"/>
    <mergeCell ref="A5:L5"/>
    <mergeCell ref="G10:I10"/>
  </mergeCells>
  <phoneticPr fontId="0" type="noConversion"/>
  <conditionalFormatting sqref="G64:G136">
    <cfRule type="expression" dxfId="9" priority="7" stopIfTrue="1">
      <formula>ISERROR(A64)</formula>
    </cfRule>
  </conditionalFormatting>
  <conditionalFormatting sqref="A65:F136">
    <cfRule type="expression" dxfId="8" priority="8" stopIfTrue="1">
      <formula>ISERROR($A65)</formula>
    </cfRule>
    <cfRule type="expression" dxfId="7" priority="9" stopIfTrue="1">
      <formula>MOD(ROW(),2)=1</formula>
    </cfRule>
  </conditionalFormatting>
  <conditionalFormatting sqref="H65:L136">
    <cfRule type="expression" dxfId="6" priority="10" stopIfTrue="1">
      <formula>ISERROR($A65)</formula>
    </cfRule>
    <cfRule type="expression" dxfId="5" priority="11" stopIfTrue="1">
      <formula>MOD(ROW(),2)=1</formula>
    </cfRule>
  </conditionalFormatting>
  <conditionalFormatting sqref="A64:F64 H64:L64">
    <cfRule type="expression" dxfId="4" priority="12" stopIfTrue="1">
      <formula>ISERROR(XET1048569)</formula>
    </cfRule>
    <cfRule type="expression" dxfId="3" priority="13" stopIfTrue="1">
      <formula>ISERROR(A64)</formula>
    </cfRule>
  </conditionalFormatting>
  <conditionalFormatting sqref="H12:I14">
    <cfRule type="expression" dxfId="2" priority="2" stopIfTrue="1">
      <formula>Rate=FALSE</formula>
    </cfRule>
  </conditionalFormatting>
  <conditionalFormatting sqref="H15:J15">
    <cfRule type="expression" dxfId="1" priority="16" stopIfTrue="1">
      <formula>Rate=FALSE</formula>
    </cfRule>
  </conditionalFormatting>
  <conditionalFormatting sqref="J12:J14">
    <cfRule type="expression" dxfId="0" priority="17" stopIfTrue="1">
      <formula>Rate=FALSE</formula>
    </cfRule>
  </conditionalFormatting>
  <dataValidations count="3">
    <dataValidation type="list" allowBlank="1" showInputMessage="1" showErrorMessage="1" sqref="J16 E15">
      <formula1>"Annually,Semi-Annually,Quarterly,Bi-Monthly,Monthly,Semi-Monthly,Bi-Weekly,Weekly,Daily"</formula1>
    </dataValidation>
    <dataValidation type="list" allowBlank="1" showInputMessage="1" showErrorMessage="1" sqref="J11">
      <formula1>"Fixed, Variable"</formula1>
    </dataValidation>
    <dataValidation type="list" allowBlank="1" showInputMessage="1" showErrorMessage="1" sqref="E10">
      <formula1>"Enabled,Disabled"</formula1>
    </dataValidation>
  </dataValidations>
  <printOptions horizontalCentered="1"/>
  <pageMargins left="0.19685039370078741" right="0.19685039370078741" top="0.19685039370078741" bottom="0.19685039370078741" header="0.31496062992125984" footer="0.31496062992125984"/>
  <pageSetup paperSize="9" scale="80" orientation="portrait" r:id="rId1"/>
  <headerFooter>
    <oddFooter>&amp;L© 2014 Spreadsheet123 LTD&amp;RSavings Interest Calculator by Spreadsheet123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M31" sqref="M31"/>
    </sheetView>
  </sheetViews>
  <sheetFormatPr defaultRowHeight="15" x14ac:dyDescent="0.25"/>
  <cols>
    <col min="1" max="8" width="9.140625" style="89"/>
    <col min="9" max="9" width="35.42578125" style="89" customWidth="1"/>
    <col min="10" max="16384" width="9.140625" style="89"/>
  </cols>
  <sheetData>
    <row r="1" spans="1:21" s="84" customFormat="1" ht="30" customHeight="1" x14ac:dyDescent="0.5">
      <c r="A1" s="122" t="s">
        <v>75</v>
      </c>
      <c r="B1" s="122"/>
      <c r="C1" s="122"/>
      <c r="D1" s="122"/>
      <c r="E1" s="122"/>
      <c r="F1" s="122"/>
      <c r="G1" s="122"/>
      <c r="H1" s="122"/>
      <c r="I1" s="122"/>
      <c r="J1" s="82"/>
      <c r="K1" s="82"/>
      <c r="L1" s="82"/>
      <c r="M1" s="83"/>
      <c r="N1" s="83"/>
      <c r="O1" s="83"/>
      <c r="P1" s="83"/>
      <c r="Q1" s="83"/>
      <c r="T1" s="85"/>
      <c r="U1" s="85"/>
    </row>
    <row r="2" spans="1:21" s="84" customFormat="1" x14ac:dyDescent="0.25">
      <c r="A2" s="86"/>
      <c r="B2" s="86"/>
      <c r="C2" s="86"/>
      <c r="D2" s="86"/>
      <c r="E2" s="86"/>
      <c r="F2" s="86"/>
      <c r="G2" s="86"/>
      <c r="H2" s="86"/>
      <c r="I2" s="87"/>
      <c r="J2" s="86"/>
      <c r="K2" s="86"/>
      <c r="L2" s="86"/>
    </row>
    <row r="3" spans="1:21" x14ac:dyDescent="0.25">
      <c r="A3" s="88"/>
      <c r="B3" s="88"/>
      <c r="I3" s="90" t="str">
        <f ca="1">"© "&amp;YEAR(TODAY())&amp;" Spreadsheet123 LTD. All rights reserved"</f>
        <v>© 2017 Spreadsheet123 LTD. All rights reserved</v>
      </c>
    </row>
    <row r="4" spans="1:21" ht="5.0999999999999996" customHeight="1" x14ac:dyDescent="0.25"/>
    <row r="5" spans="1:21" x14ac:dyDescent="0.25">
      <c r="A5" s="123" t="s">
        <v>20</v>
      </c>
      <c r="B5" s="123"/>
      <c r="C5" s="123"/>
      <c r="D5" s="123"/>
      <c r="E5" s="123"/>
      <c r="F5" s="123"/>
      <c r="G5" s="123"/>
      <c r="H5" s="123"/>
      <c r="I5" s="123"/>
    </row>
    <row r="6" spans="1:21" s="84" customFormat="1" x14ac:dyDescent="0.25">
      <c r="A6" s="124" t="s">
        <v>21</v>
      </c>
      <c r="B6" s="124"/>
      <c r="C6" s="124"/>
      <c r="D6" s="124"/>
      <c r="E6" s="124"/>
      <c r="F6" s="124"/>
      <c r="G6" s="124"/>
      <c r="H6" s="124"/>
      <c r="I6" s="124"/>
    </row>
    <row r="7" spans="1:21" s="84" customFormat="1" x14ac:dyDescent="0.25">
      <c r="A7" s="125" t="s">
        <v>22</v>
      </c>
      <c r="B7" s="125"/>
      <c r="C7" s="125"/>
      <c r="D7" s="125"/>
      <c r="E7" s="125"/>
      <c r="F7" s="125"/>
      <c r="G7" s="125"/>
      <c r="H7" s="125"/>
      <c r="I7" s="125"/>
    </row>
    <row r="8" spans="1:21" s="84" customFormat="1" x14ac:dyDescent="0.25">
      <c r="A8" s="91" t="s">
        <v>23</v>
      </c>
      <c r="B8" s="91"/>
      <c r="C8" s="91"/>
      <c r="D8" s="91"/>
      <c r="E8" s="91"/>
      <c r="F8" s="91"/>
      <c r="G8" s="91"/>
      <c r="H8" s="91"/>
      <c r="I8" s="91"/>
    </row>
    <row r="9" spans="1:21" s="84" customFormat="1" x14ac:dyDescent="0.25">
      <c r="A9" s="125"/>
      <c r="B9" s="125"/>
      <c r="C9" s="125"/>
      <c r="D9" s="125"/>
      <c r="E9" s="125"/>
      <c r="F9" s="125"/>
      <c r="G9" s="125"/>
      <c r="H9" s="125"/>
      <c r="I9" s="125"/>
    </row>
    <row r="10" spans="1:21" s="84" customFormat="1" x14ac:dyDescent="0.25">
      <c r="A10" s="125" t="s">
        <v>24</v>
      </c>
      <c r="B10" s="125"/>
      <c r="C10" s="125"/>
      <c r="D10" s="125"/>
      <c r="E10" s="125"/>
      <c r="F10" s="125"/>
      <c r="G10" s="125"/>
      <c r="H10" s="125"/>
      <c r="I10" s="125"/>
    </row>
    <row r="11" spans="1:21" s="84" customFormat="1" x14ac:dyDescent="0.25">
      <c r="A11" s="125" t="s">
        <v>25</v>
      </c>
      <c r="B11" s="125"/>
      <c r="C11" s="125"/>
      <c r="D11" s="125"/>
      <c r="E11" s="125"/>
      <c r="F11" s="125"/>
      <c r="G11" s="125"/>
      <c r="H11" s="125"/>
      <c r="I11" s="125"/>
    </row>
    <row r="12" spans="1:21" s="84" customFormat="1" x14ac:dyDescent="0.25">
      <c r="A12" s="91"/>
      <c r="B12" s="91"/>
      <c r="C12" s="91"/>
      <c r="D12" s="91"/>
      <c r="E12" s="91"/>
      <c r="F12" s="91"/>
      <c r="G12" s="91"/>
      <c r="H12" s="91"/>
      <c r="I12" s="91"/>
    </row>
    <row r="13" spans="1:21" x14ac:dyDescent="0.25">
      <c r="A13" s="123" t="s">
        <v>26</v>
      </c>
      <c r="B13" s="123"/>
      <c r="C13" s="123"/>
      <c r="D13" s="123"/>
      <c r="E13" s="123"/>
      <c r="F13" s="123"/>
      <c r="G13" s="123"/>
      <c r="H13" s="123"/>
      <c r="I13" s="123"/>
    </row>
    <row r="14" spans="1:21" s="84" customFormat="1" x14ac:dyDescent="0.25">
      <c r="A14" s="125" t="s">
        <v>27</v>
      </c>
      <c r="B14" s="125"/>
      <c r="C14" s="125"/>
      <c r="D14" s="125"/>
      <c r="E14" s="125"/>
      <c r="F14" s="125"/>
      <c r="G14" s="125"/>
      <c r="H14" s="125"/>
      <c r="I14" s="125"/>
    </row>
    <row r="15" spans="1:21" s="84" customFormat="1" x14ac:dyDescent="0.25">
      <c r="A15" s="125" t="s">
        <v>28</v>
      </c>
      <c r="B15" s="125"/>
      <c r="C15" s="125"/>
      <c r="D15" s="125"/>
      <c r="E15" s="125"/>
      <c r="F15" s="125"/>
      <c r="G15" s="125"/>
      <c r="H15" s="125"/>
      <c r="I15" s="125"/>
    </row>
    <row r="16" spans="1:21" s="84" customFormat="1" x14ac:dyDescent="0.25">
      <c r="A16" s="91"/>
      <c r="B16" s="91"/>
      <c r="C16" s="91"/>
      <c r="D16" s="91"/>
      <c r="E16" s="91"/>
      <c r="F16" s="91"/>
      <c r="G16" s="91"/>
      <c r="H16" s="91"/>
      <c r="I16" s="91"/>
    </row>
    <row r="17" spans="1:9" x14ac:dyDescent="0.25">
      <c r="A17" s="123" t="s">
        <v>29</v>
      </c>
      <c r="B17" s="123"/>
      <c r="C17" s="123"/>
      <c r="D17" s="123"/>
      <c r="E17" s="123"/>
      <c r="F17" s="123"/>
      <c r="G17" s="123"/>
      <c r="H17" s="123"/>
      <c r="I17" s="123"/>
    </row>
    <row r="18" spans="1:9" s="84" customFormat="1" x14ac:dyDescent="0.25">
      <c r="A18" s="125" t="s">
        <v>79</v>
      </c>
      <c r="B18" s="125"/>
      <c r="C18" s="125"/>
      <c r="D18" s="125"/>
      <c r="E18" s="125"/>
      <c r="F18" s="125"/>
      <c r="G18" s="125"/>
      <c r="H18" s="125"/>
      <c r="I18" s="125"/>
    </row>
    <row r="19" spans="1:9" s="84" customFormat="1" x14ac:dyDescent="0.25">
      <c r="A19" s="125" t="s">
        <v>30</v>
      </c>
      <c r="B19" s="125"/>
      <c r="C19" s="125"/>
      <c r="D19" s="125"/>
      <c r="E19" s="125"/>
      <c r="F19" s="125"/>
      <c r="G19" s="125"/>
      <c r="H19" s="125"/>
      <c r="I19" s="125"/>
    </row>
    <row r="20" spans="1:9" s="84" customFormat="1" x14ac:dyDescent="0.25">
      <c r="A20" s="125" t="s">
        <v>31</v>
      </c>
      <c r="B20" s="125"/>
      <c r="C20" s="125"/>
      <c r="D20" s="125"/>
      <c r="E20" s="125"/>
      <c r="F20" s="125"/>
      <c r="G20" s="125"/>
      <c r="H20" s="125"/>
      <c r="I20" s="125"/>
    </row>
    <row r="21" spans="1:9" s="84" customFormat="1" x14ac:dyDescent="0.25">
      <c r="A21" s="125" t="s">
        <v>32</v>
      </c>
      <c r="B21" s="125"/>
      <c r="C21" s="125"/>
      <c r="D21" s="125"/>
      <c r="E21" s="125"/>
      <c r="F21" s="125"/>
      <c r="G21" s="125"/>
      <c r="H21" s="125"/>
      <c r="I21" s="125"/>
    </row>
    <row r="22" spans="1:9" s="84" customFormat="1" x14ac:dyDescent="0.25">
      <c r="A22" s="126" t="s">
        <v>33</v>
      </c>
      <c r="B22" s="126"/>
      <c r="C22" s="126"/>
      <c r="D22" s="126"/>
      <c r="E22" s="126"/>
      <c r="F22" s="126"/>
      <c r="G22" s="126"/>
      <c r="H22" s="126"/>
      <c r="I22" s="126"/>
    </row>
    <row r="23" spans="1:9" s="84" customFormat="1" x14ac:dyDescent="0.25">
      <c r="A23" s="126" t="s">
        <v>80</v>
      </c>
      <c r="B23" s="126"/>
      <c r="C23" s="126"/>
      <c r="D23" s="126"/>
      <c r="E23" s="126"/>
      <c r="F23" s="126"/>
      <c r="G23" s="126"/>
      <c r="H23" s="126"/>
      <c r="I23" s="126"/>
    </row>
    <row r="24" spans="1:9" s="84" customFormat="1" x14ac:dyDescent="0.25">
      <c r="A24" s="95" t="s">
        <v>81</v>
      </c>
      <c r="B24" s="95"/>
      <c r="C24" s="95"/>
      <c r="D24" s="95"/>
      <c r="E24" s="95"/>
      <c r="F24" s="95"/>
      <c r="G24" s="95"/>
      <c r="H24" s="95"/>
      <c r="I24" s="95"/>
    </row>
    <row r="25" spans="1:9" s="84" customFormat="1" x14ac:dyDescent="0.25">
      <c r="A25" s="95" t="s">
        <v>34</v>
      </c>
      <c r="B25" s="95"/>
      <c r="C25" s="95"/>
      <c r="D25" s="95"/>
      <c r="E25" s="95"/>
      <c r="F25" s="95"/>
      <c r="G25" s="95"/>
      <c r="H25" s="95"/>
      <c r="I25" s="95"/>
    </row>
    <row r="26" spans="1:9" s="84" customFormat="1" x14ac:dyDescent="0.25">
      <c r="A26" s="95" t="s">
        <v>35</v>
      </c>
      <c r="B26" s="95"/>
      <c r="C26" s="95"/>
      <c r="D26" s="95"/>
      <c r="E26" s="95"/>
      <c r="F26" s="95"/>
      <c r="G26" s="95"/>
      <c r="H26" s="95"/>
      <c r="I26" s="95"/>
    </row>
    <row r="27" spans="1:9" s="84" customFormat="1" x14ac:dyDescent="0.25">
      <c r="A27" s="91"/>
      <c r="B27" s="91"/>
      <c r="C27" s="91"/>
      <c r="D27" s="91"/>
      <c r="E27" s="91"/>
      <c r="F27" s="91"/>
      <c r="G27" s="91"/>
      <c r="H27" s="91"/>
      <c r="I27" s="91"/>
    </row>
    <row r="28" spans="1:9" x14ac:dyDescent="0.25">
      <c r="A28" s="123" t="s">
        <v>36</v>
      </c>
      <c r="B28" s="123"/>
      <c r="C28" s="123"/>
      <c r="D28" s="123"/>
      <c r="E28" s="123"/>
      <c r="F28" s="123"/>
      <c r="G28" s="123"/>
      <c r="H28" s="123"/>
      <c r="I28" s="123"/>
    </row>
    <row r="29" spans="1:9" s="84" customFormat="1" x14ac:dyDescent="0.25">
      <c r="A29" s="127" t="s">
        <v>76</v>
      </c>
      <c r="B29" s="127"/>
      <c r="C29" s="127"/>
      <c r="D29" s="127"/>
      <c r="E29" s="127"/>
      <c r="F29" s="127"/>
      <c r="G29" s="127"/>
      <c r="H29" s="127"/>
      <c r="I29" s="127"/>
    </row>
    <row r="30" spans="1:9" s="84" customFormat="1" x14ac:dyDescent="0.25">
      <c r="A30" s="127" t="s">
        <v>37</v>
      </c>
      <c r="B30" s="127"/>
      <c r="C30" s="127"/>
      <c r="D30" s="127"/>
      <c r="E30" s="127"/>
      <c r="F30" s="127"/>
      <c r="G30" s="127"/>
      <c r="H30" s="127"/>
      <c r="I30" s="127"/>
    </row>
    <row r="31" spans="1:9" s="84" customFormat="1" x14ac:dyDescent="0.25">
      <c r="A31" s="127" t="s">
        <v>77</v>
      </c>
      <c r="B31" s="125"/>
      <c r="C31" s="125"/>
      <c r="D31" s="125"/>
      <c r="E31" s="125"/>
      <c r="F31" s="125"/>
      <c r="G31" s="125"/>
      <c r="H31" s="125"/>
      <c r="I31" s="125"/>
    </row>
    <row r="32" spans="1:9" s="84" customFormat="1" x14ac:dyDescent="0.25">
      <c r="A32" s="127" t="s">
        <v>38</v>
      </c>
      <c r="B32" s="127"/>
      <c r="C32" s="127"/>
      <c r="D32" s="127"/>
      <c r="E32" s="127"/>
      <c r="F32" s="127"/>
      <c r="G32" s="127"/>
      <c r="H32" s="127"/>
      <c r="I32" s="127"/>
    </row>
    <row r="33" spans="1:9" s="84" customFormat="1" x14ac:dyDescent="0.25">
      <c r="A33" s="91"/>
      <c r="B33" s="91"/>
      <c r="C33" s="91"/>
      <c r="D33" s="91"/>
      <c r="E33" s="91"/>
      <c r="F33" s="91"/>
      <c r="G33" s="91"/>
      <c r="H33" s="91"/>
      <c r="I33" s="91"/>
    </row>
    <row r="34" spans="1:9" x14ac:dyDescent="0.25">
      <c r="A34" s="123" t="s">
        <v>39</v>
      </c>
      <c r="B34" s="123"/>
      <c r="C34" s="123"/>
      <c r="D34" s="123"/>
      <c r="E34" s="123"/>
      <c r="F34" s="123"/>
      <c r="G34" s="123"/>
      <c r="H34" s="123"/>
      <c r="I34" s="123"/>
    </row>
    <row r="35" spans="1:9" s="84" customFormat="1" x14ac:dyDescent="0.25">
      <c r="A35" s="125" t="s">
        <v>78</v>
      </c>
      <c r="B35" s="125"/>
      <c r="C35" s="125"/>
      <c r="D35" s="125"/>
      <c r="E35" s="125"/>
      <c r="F35" s="125"/>
      <c r="G35" s="125"/>
      <c r="H35" s="125"/>
      <c r="I35" s="125"/>
    </row>
    <row r="36" spans="1:9" s="84" customFormat="1" x14ac:dyDescent="0.25">
      <c r="A36" s="125" t="s">
        <v>40</v>
      </c>
      <c r="B36" s="125"/>
      <c r="C36" s="125"/>
      <c r="D36" s="125"/>
      <c r="E36" s="125"/>
      <c r="F36" s="125"/>
      <c r="G36" s="125"/>
      <c r="H36" s="125"/>
      <c r="I36" s="125"/>
    </row>
    <row r="37" spans="1:9" s="84" customFormat="1" x14ac:dyDescent="0.25">
      <c r="A37" s="91"/>
      <c r="B37" s="91"/>
      <c r="C37" s="91"/>
      <c r="D37" s="91"/>
      <c r="E37" s="91"/>
      <c r="F37" s="91"/>
      <c r="G37" s="91"/>
      <c r="H37" s="91"/>
      <c r="I37" s="91"/>
    </row>
    <row r="38" spans="1:9" x14ac:dyDescent="0.25">
      <c r="A38" s="123" t="s">
        <v>41</v>
      </c>
      <c r="B38" s="123"/>
      <c r="C38" s="123"/>
      <c r="D38" s="123"/>
      <c r="E38" s="123"/>
      <c r="F38" s="123"/>
      <c r="G38" s="123"/>
      <c r="H38" s="123"/>
      <c r="I38" s="123"/>
    </row>
    <row r="39" spans="1:9" s="84" customFormat="1" x14ac:dyDescent="0.25">
      <c r="A39" s="125" t="s">
        <v>42</v>
      </c>
      <c r="B39" s="125"/>
      <c r="C39" s="125"/>
      <c r="D39" s="125"/>
      <c r="E39" s="125"/>
      <c r="F39" s="125"/>
      <c r="G39" s="125"/>
      <c r="H39" s="125"/>
      <c r="I39" s="125"/>
    </row>
    <row r="40" spans="1:9" s="84" customFormat="1" x14ac:dyDescent="0.25">
      <c r="A40" s="125" t="s">
        <v>43</v>
      </c>
      <c r="B40" s="125"/>
      <c r="C40" s="125"/>
      <c r="D40" s="125"/>
      <c r="E40" s="125"/>
      <c r="F40" s="125"/>
      <c r="G40" s="125"/>
      <c r="H40" s="125"/>
      <c r="I40" s="125"/>
    </row>
    <row r="41" spans="1:9" s="84" customFormat="1" x14ac:dyDescent="0.25">
      <c r="A41" s="125" t="s">
        <v>44</v>
      </c>
      <c r="B41" s="125"/>
      <c r="C41" s="125"/>
      <c r="D41" s="125"/>
      <c r="E41" s="125"/>
      <c r="F41" s="125"/>
      <c r="G41" s="125"/>
      <c r="H41" s="125"/>
      <c r="I41" s="125"/>
    </row>
    <row r="42" spans="1:9" s="84" customFormat="1" x14ac:dyDescent="0.25">
      <c r="A42" s="125" t="s">
        <v>45</v>
      </c>
      <c r="B42" s="125"/>
      <c r="C42" s="125"/>
      <c r="D42" s="125"/>
      <c r="E42" s="125"/>
      <c r="F42" s="125"/>
      <c r="G42" s="125"/>
      <c r="H42" s="125"/>
      <c r="I42" s="125"/>
    </row>
    <row r="43" spans="1:9" s="84" customFormat="1" x14ac:dyDescent="0.25">
      <c r="A43" s="125" t="s">
        <v>46</v>
      </c>
      <c r="B43" s="125"/>
      <c r="C43" s="125"/>
      <c r="D43" s="125"/>
      <c r="E43" s="125"/>
      <c r="F43" s="125"/>
      <c r="G43" s="125"/>
      <c r="H43" s="125"/>
      <c r="I43" s="125"/>
    </row>
    <row r="44" spans="1:9" s="84" customFormat="1" x14ac:dyDescent="0.25">
      <c r="A44" s="125" t="s">
        <v>47</v>
      </c>
      <c r="B44" s="125"/>
      <c r="C44" s="125"/>
      <c r="D44" s="125"/>
      <c r="E44" s="125"/>
      <c r="F44" s="125"/>
      <c r="G44" s="125"/>
      <c r="H44" s="125"/>
      <c r="I44" s="125"/>
    </row>
    <row r="45" spans="1:9" s="84" customFormat="1" x14ac:dyDescent="0.25">
      <c r="A45" s="125" t="s">
        <v>48</v>
      </c>
      <c r="B45" s="125"/>
      <c r="C45" s="125"/>
      <c r="D45" s="125"/>
      <c r="E45" s="125"/>
      <c r="F45" s="125"/>
      <c r="G45" s="125"/>
      <c r="H45" s="125"/>
      <c r="I45" s="125"/>
    </row>
    <row r="46" spans="1:9" s="84" customFormat="1" x14ac:dyDescent="0.25">
      <c r="A46" s="125" t="s">
        <v>49</v>
      </c>
      <c r="B46" s="125"/>
      <c r="C46" s="125"/>
      <c r="D46" s="125"/>
      <c r="E46" s="125"/>
      <c r="F46" s="125"/>
      <c r="G46" s="125"/>
      <c r="H46" s="125"/>
      <c r="I46" s="125"/>
    </row>
    <row r="47" spans="1:9" s="84" customFormat="1" x14ac:dyDescent="0.25">
      <c r="A47" s="91"/>
      <c r="B47" s="91"/>
      <c r="C47" s="91"/>
      <c r="D47" s="91"/>
      <c r="E47" s="91"/>
      <c r="F47" s="91"/>
      <c r="G47" s="91"/>
      <c r="H47" s="91"/>
      <c r="I47" s="91"/>
    </row>
    <row r="48" spans="1:9" s="94" customFormat="1" ht="9" x14ac:dyDescent="0.15">
      <c r="A48" s="92" t="s">
        <v>50</v>
      </c>
      <c r="B48" s="93"/>
      <c r="C48" s="93"/>
      <c r="D48" s="93"/>
      <c r="E48" s="93"/>
      <c r="F48" s="93"/>
      <c r="G48" s="93"/>
      <c r="H48" s="93"/>
      <c r="I48" s="93"/>
    </row>
    <row r="49" spans="1:9" s="94" customFormat="1" ht="9" x14ac:dyDescent="0.15">
      <c r="A49" s="93" t="s">
        <v>51</v>
      </c>
      <c r="B49" s="93"/>
      <c r="C49" s="93"/>
      <c r="D49" s="93"/>
      <c r="E49" s="93"/>
      <c r="F49" s="93"/>
      <c r="G49" s="93"/>
      <c r="H49" s="93"/>
      <c r="I49" s="93"/>
    </row>
    <row r="50" spans="1:9" s="94" customFormat="1" ht="9" x14ac:dyDescent="0.15">
      <c r="A50" s="93" t="s">
        <v>52</v>
      </c>
      <c r="B50" s="93"/>
      <c r="C50" s="93"/>
      <c r="D50" s="93"/>
      <c r="E50" s="93"/>
      <c r="F50" s="93"/>
      <c r="G50" s="93"/>
      <c r="H50" s="93"/>
      <c r="I50" s="93"/>
    </row>
    <row r="51" spans="1:9" s="84" customFormat="1" x14ac:dyDescent="0.25">
      <c r="A51" s="91"/>
      <c r="B51" s="91"/>
      <c r="C51" s="91"/>
      <c r="D51" s="91"/>
      <c r="E51" s="91"/>
      <c r="F51" s="91"/>
      <c r="G51" s="91"/>
      <c r="H51" s="91"/>
      <c r="I51" s="91"/>
    </row>
    <row r="52" spans="1:9" x14ac:dyDescent="0.25">
      <c r="A52" s="123" t="s">
        <v>53</v>
      </c>
      <c r="B52" s="123"/>
      <c r="C52" s="123"/>
      <c r="D52" s="123"/>
      <c r="E52" s="123"/>
      <c r="F52" s="123"/>
      <c r="G52" s="123"/>
      <c r="H52" s="123"/>
      <c r="I52" s="123"/>
    </row>
    <row r="53" spans="1:9" s="84" customFormat="1" x14ac:dyDescent="0.25">
      <c r="A53" s="125" t="s">
        <v>54</v>
      </c>
      <c r="B53" s="125"/>
      <c r="C53" s="125"/>
      <c r="D53" s="125"/>
      <c r="E53" s="125"/>
      <c r="F53" s="125"/>
      <c r="G53" s="125"/>
      <c r="H53" s="125"/>
      <c r="I53" s="125"/>
    </row>
    <row r="54" spans="1:9" s="84" customFormat="1" x14ac:dyDescent="0.25">
      <c r="A54" s="91" t="s">
        <v>55</v>
      </c>
      <c r="B54" s="91"/>
      <c r="C54" s="91"/>
      <c r="D54" s="91"/>
      <c r="E54" s="91"/>
      <c r="F54" s="91"/>
      <c r="G54" s="91"/>
      <c r="H54" s="91"/>
      <c r="I54" s="91"/>
    </row>
  </sheetData>
  <mergeCells count="36">
    <mergeCell ref="A45:I45"/>
    <mergeCell ref="A46:I46"/>
    <mergeCell ref="A52:I52"/>
    <mergeCell ref="A53:I53"/>
    <mergeCell ref="A41:I41"/>
    <mergeCell ref="A42:I42"/>
    <mergeCell ref="A43:I43"/>
    <mergeCell ref="A44:I44"/>
    <mergeCell ref="A36:I36"/>
    <mergeCell ref="A38:I38"/>
    <mergeCell ref="A39:I39"/>
    <mergeCell ref="A40:I40"/>
    <mergeCell ref="A31:I31"/>
    <mergeCell ref="A32:I32"/>
    <mergeCell ref="A34:I34"/>
    <mergeCell ref="A35:I35"/>
    <mergeCell ref="A23:I23"/>
    <mergeCell ref="A28:I28"/>
    <mergeCell ref="A29:I29"/>
    <mergeCell ref="A30:I30"/>
    <mergeCell ref="A19:I19"/>
    <mergeCell ref="A20:I20"/>
    <mergeCell ref="A21:I21"/>
    <mergeCell ref="A22:I22"/>
    <mergeCell ref="A15:I15"/>
    <mergeCell ref="A17:I17"/>
    <mergeCell ref="A18:I18"/>
    <mergeCell ref="A9:I9"/>
    <mergeCell ref="A10:I10"/>
    <mergeCell ref="A11:I11"/>
    <mergeCell ref="A13:I13"/>
    <mergeCell ref="A1:I1"/>
    <mergeCell ref="A5:I5"/>
    <mergeCell ref="A6:I6"/>
    <mergeCell ref="A7:I7"/>
    <mergeCell ref="A14:I14"/>
  </mergeCells>
  <phoneticPr fontId="4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Savings Interest Calculator</vt:lpstr>
      <vt:lpstr>EULA</vt:lpstr>
      <vt:lpstr>extra_dep_with</vt:lpstr>
      <vt:lpstr>max</vt:lpstr>
      <vt:lpstr>min</vt:lpstr>
      <vt:lpstr>'Savings Interest Calculator'!Print_Area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Savings Interest Calculator</dc:title>
  <dc:creator>Spreadsheet123.com</dc:creator>
  <dc:description>© 2014 Spreadsheet123 LTD. All rights reserved</dc:description>
  <cp:lastModifiedBy>Alex Bejanishvili</cp:lastModifiedBy>
  <cp:lastPrinted>2017-08-23T09:08:49Z</cp:lastPrinted>
  <dcterms:created xsi:type="dcterms:W3CDTF">2010-05-20T22:32:39Z</dcterms:created>
  <dcterms:modified xsi:type="dcterms:W3CDTF">2017-08-23T09:19:55Z</dcterms:modified>
  <cp:category>Financial Calculators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1.0.1</vt:lpwstr>
  </property>
  <property fmtid="{D5CDD505-2E9C-101B-9397-08002B2CF9AE}" pid="3" name="Copyrights">
    <vt:lpwstr>© 2014 Spreadsheet123 LTD</vt:lpwstr>
  </property>
</Properties>
</file>